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0395" windowHeight="9330" activeTab="0"/>
  </bookViews>
  <sheets>
    <sheet name="19 март 2020" sheetId="1" r:id="rId1"/>
  </sheets>
  <definedNames>
    <definedName name="_xlnm.Print_Area" localSheetId="0">'19 март 2020'!$A$1:$G$72</definedName>
  </definedNames>
  <calcPr fullCalcOnLoad="1"/>
</workbook>
</file>

<file path=xl/sharedStrings.xml><?xml version="1.0" encoding="utf-8"?>
<sst xmlns="http://schemas.openxmlformats.org/spreadsheetml/2006/main" count="86" uniqueCount="75">
  <si>
    <t>инв. №</t>
  </si>
  <si>
    <t>№ п/п</t>
  </si>
  <si>
    <t>Наименование основного средства</t>
  </si>
  <si>
    <t>Асфальтное покрытиё мехдвора</t>
  </si>
  <si>
    <t>Асфальтное покрытие на территории птицефабрики с платами и бордюрами</t>
  </si>
  <si>
    <t>Башня № 1 (д. Соболевка)</t>
  </si>
  <si>
    <t>Башня № 2 (д. Соболевка)</t>
  </si>
  <si>
    <t>Башня № 3 (д. Соболевка)</t>
  </si>
  <si>
    <t>Весовая с навесом</t>
  </si>
  <si>
    <t>Весы 30 - ти тонные</t>
  </si>
  <si>
    <t>Водопроводные сети, чугунные 711 м</t>
  </si>
  <si>
    <t>Гараж со складом запчастей</t>
  </si>
  <si>
    <t>Здание кирпичное возле водонапорной башни</t>
  </si>
  <si>
    <t>Здание кирпичное возле водонапорной башни *</t>
  </si>
  <si>
    <t>Здание кирпичное проходной на мехдворе</t>
  </si>
  <si>
    <t>Здание нефтебазы (ГСМ)</t>
  </si>
  <si>
    <t>Канализация территории птицефабрики</t>
  </si>
  <si>
    <t>Металлическое ограждение с воротами мехдвора</t>
  </si>
  <si>
    <t>Металлическое ограждение с воротами на территории птицефабрики</t>
  </si>
  <si>
    <t>Механическая мастерская</t>
  </si>
  <si>
    <t>Навес возле проходной</t>
  </si>
  <si>
    <t>Навес для зерна</t>
  </si>
  <si>
    <t>Навес к магазину</t>
  </si>
  <si>
    <t>Оборудование инкубатора</t>
  </si>
  <si>
    <t>Оборудование трансподстанции (от Соболевки)</t>
  </si>
  <si>
    <t>Плодовые насаждения 235 шт</t>
  </si>
  <si>
    <t>Проходная</t>
  </si>
  <si>
    <t>Резервуар</t>
  </si>
  <si>
    <t>Резервуар для завоза воды в дезборьер и др. хоз.нужды</t>
  </si>
  <si>
    <t>Резервуар для утилизации туш</t>
  </si>
  <si>
    <t>Столовая</t>
  </si>
  <si>
    <t>Столярный цех</t>
  </si>
  <si>
    <t>Страусятник № 1</t>
  </si>
  <si>
    <t>Счётчик учёта тепла г.Климовичи</t>
  </si>
  <si>
    <t>Электрические сети</t>
  </si>
  <si>
    <t>Эстакада автомобильная</t>
  </si>
  <si>
    <t>Яйцесклад</t>
  </si>
  <si>
    <t>ИТОГО по лоту №15</t>
  </si>
  <si>
    <t>ИТОГО по лоту №16</t>
  </si>
  <si>
    <t>ЛОТ №17</t>
  </si>
  <si>
    <t>ЛОТ №18</t>
  </si>
  <si>
    <t>ИТОГО по лоту №17</t>
  </si>
  <si>
    <t>ИТОГО по лоту №18</t>
  </si>
  <si>
    <t>Год ввода/ постройки</t>
  </si>
  <si>
    <t>ЛОТ №16 (д. Соболевка, Климовичский р-н, Могилевская обл.)</t>
  </si>
  <si>
    <t>ЛОТ №15  (д. Соболевка, Климовичский р-н, Могилевская обл.)</t>
  </si>
  <si>
    <t>Склад запчастей (площадь 244 м²)</t>
  </si>
  <si>
    <t>Здание ветаптеки с пристройкой  и электросклад  (площадь 146,1 м²)</t>
  </si>
  <si>
    <t>Здание вскрывочной (площадь 28,91 м²)</t>
  </si>
  <si>
    <t>Зерносклад  (площадь 614,6 м²)</t>
  </si>
  <si>
    <t>Кормоцех  (площадь 532 м²)</t>
  </si>
  <si>
    <t>Магазин д.Соболёвка  (площадь 60,32 м²)</t>
  </si>
  <si>
    <t>Новый убойный (инкубаторий)(тех.паспорт инв. №731/С-10707)  (площадь 438,3 м²)</t>
  </si>
  <si>
    <t>Страусятник № 2 (тех.паспорт 731/С-10702) (площадь 1697,3 м²)</t>
  </si>
  <si>
    <t>Страусятник № 6  (тех.паспорт 731/С-10706) (площадь 1280,6 м²)</t>
  </si>
  <si>
    <t>Страусятник №3  (тех.паспорт 731/С-10704) (площадь 1738,1 м²)</t>
  </si>
  <si>
    <t>Страусятник №4  (тех.паспорт 731/С-10705) (площадь 2904,7 м²)</t>
  </si>
  <si>
    <t>Страусятник №7  (тех.паспорт 731/С-10703) (площадь 1368,7 м²)</t>
  </si>
  <si>
    <t xml:space="preserve">Убойный цех </t>
  </si>
  <si>
    <t>Контора. Адрес местонахождения: Могилевская обл., Климовичский р-н, д. Соболевка.  Общая площадь 90 м². Стены: кирпич; кровля: мягкая рулонная; окна и двери: деревянные; перекрытия железобетонные; фундамент: сборный железобетонный; полы: бетон; внутрение перегородки: кирпичные.</t>
  </si>
  <si>
    <t>Сарай (возле конторы). Адрес местонахождения: Могилевская обл., Климовичский р-н, д. Соболевка.  Общая площадь 36 м². Стены: деревянные; кровля: асбестоцементные листы; окна и двери: деревянные; перекрытия: деревянные; фундамент: ленточный бетонный; полы: деревянные</t>
  </si>
  <si>
    <t>Туалет кирпичный на 4 очки. Адрес местонахождения: Могилевская обл., Климовичский р-н, д. Соболевка.  Общая площадь 9,75  м². Стены: блоки газосиликатные из бетона; кровля: асбестоцементные листы; двери: деревянные; фундамент: бетонный; полы: деревянные.</t>
  </si>
  <si>
    <t>Финский дом АТС. Адрес местонахождения: Могилевская обл., Климовичский р-н, д. Соболевка.  Общая площадь 150 м². Стены: кирпич; кровля: мягкая рулонная; окна и двери: деревянные; перекрытия железобетонные; фундамент: сборный железобетонный; полы: бетон; внутрение перегородки: кирпичные.</t>
  </si>
  <si>
    <t>Фирменный магазин г.Климовичи, пер. Революционный, 5. Встроенное изолируемое помещение в существующем магазине. Площадь помещения 98,44 м². Перегородки: кирпич; полы: бетон.</t>
  </si>
  <si>
    <t>Пристройка к фирменном магазину г.Климовичи, пер. Революционный, 5. Встроеное изолируемое помещение в существующем сладском помещении площадью 19,2 м².  Перегородки: кирпич; полы: бетон.</t>
  </si>
  <si>
    <t>Оценочная стоимость за 1 ед., руб. коп. с НДС</t>
  </si>
  <si>
    <t>Оценка без НДС</t>
  </si>
  <si>
    <t>Сумма задатка, руб.</t>
  </si>
  <si>
    <t xml:space="preserve">Сумма НДС </t>
  </si>
  <si>
    <t>ИТОГО</t>
  </si>
  <si>
    <t>Минимальная величина первого шага, руб.</t>
  </si>
  <si>
    <t>стоимость с понижением на 40%, в т. НДС</t>
  </si>
  <si>
    <t>сумма на которую понижается стоимость</t>
  </si>
  <si>
    <t xml:space="preserve">Приложение </t>
  </si>
  <si>
    <t>Осмотр и дополнительная информация об имуществе, предлагаемом к реализации, предоставляется по согласованию с  антикризисным управляющим ОАО "Агрокомбинат "Приднепровский" Короткиным Владимиром Николаевичем +375 29 107 71 76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</si>
</sst>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98\1&quot;"/>
    <numFmt numFmtId="165" formatCode="0&quot;/168&quot;"/>
    <numFmt numFmtId="166" formatCode="0&quot;/169а&quot;"/>
    <numFmt numFmtId="167" formatCode="0&quot;/1696&quot;"/>
    <numFmt numFmtId="168" formatCode="0&quot;/169в&quot;"/>
    <numFmt numFmtId="169" formatCode="0&quot;/596&quot;"/>
    <numFmt numFmtId="170" formatCode="0&quot;/132&quot;"/>
    <numFmt numFmtId="171" formatCode="0&quot;/171&quot;"/>
    <numFmt numFmtId="172" formatCode="0&quot;/248&quot;"/>
    <numFmt numFmtId="173" formatCode="0&quot;/173&quot;"/>
    <numFmt numFmtId="174" formatCode="0&quot;/597а&quot;"/>
    <numFmt numFmtId="175" formatCode="0&quot;/595&quot;"/>
    <numFmt numFmtId="176" formatCode="0&quot;/594&quot;"/>
    <numFmt numFmtId="177" formatCode="0&quot;/599&quot;"/>
    <numFmt numFmtId="178" formatCode="0&quot;/128&quot;"/>
    <numFmt numFmtId="179" formatCode="0&quot;/71&quot;"/>
    <numFmt numFmtId="180" formatCode="0&quot;/604&quot;"/>
    <numFmt numFmtId="181" formatCode="0&quot;/1&quot;"/>
    <numFmt numFmtId="182" formatCode="0&quot;/32&quot;"/>
    <numFmt numFmtId="183" formatCode="0&quot;/600&quot;"/>
    <numFmt numFmtId="184" formatCode="0&quot;/298\2&quot;"/>
    <numFmt numFmtId="185" formatCode="0&quot;/593&quot;"/>
    <numFmt numFmtId="186" formatCode="0&quot;/122&quot;"/>
    <numFmt numFmtId="187" formatCode="0&quot;/603&quot;"/>
    <numFmt numFmtId="188" formatCode="0&quot;/184&quot;"/>
    <numFmt numFmtId="189" formatCode="0&quot;/601&quot;"/>
    <numFmt numFmtId="190" formatCode="0&quot;/148&quot;"/>
    <numFmt numFmtId="191" formatCode="0&quot;/901&quot;"/>
    <numFmt numFmtId="192" formatCode="0&quot;/900&quot;"/>
    <numFmt numFmtId="193" formatCode="0&quot;/3568&quot;"/>
    <numFmt numFmtId="194" formatCode="0&quot;/170&quot;"/>
    <numFmt numFmtId="195" formatCode="0&quot;/277&quot;"/>
    <numFmt numFmtId="196" formatCode="0&quot;/123&quot;"/>
    <numFmt numFmtId="197" formatCode="0&quot;/177\1&quot;"/>
    <numFmt numFmtId="198" formatCode="0&quot;/177\2&quot;"/>
    <numFmt numFmtId="199" formatCode="0&quot;/124&quot;"/>
    <numFmt numFmtId="200" formatCode="0&quot;/127&quot;"/>
    <numFmt numFmtId="201" formatCode="0&quot;/121\2&quot;"/>
    <numFmt numFmtId="202" formatCode="0&quot;/125&quot;"/>
    <numFmt numFmtId="203" formatCode="0&quot;/126&quot;"/>
    <numFmt numFmtId="204" formatCode="0&quot;/121\1&quot;"/>
    <numFmt numFmtId="205" formatCode="0&quot;/2&quot;"/>
    <numFmt numFmtId="206" formatCode="0&quot;/4&quot;"/>
    <numFmt numFmtId="207" formatCode="0&quot;/156&quot;"/>
    <numFmt numFmtId="208" formatCode="0&quot;/41&quot;"/>
    <numFmt numFmtId="209" formatCode="0&quot;/43&quot;"/>
    <numFmt numFmtId="210" formatCode="0&quot;/196&quot;"/>
    <numFmt numFmtId="211" formatCode="0&quot;/44&quot;"/>
    <numFmt numFmtId="212" formatCode="0&quot;/46&quot;"/>
    <numFmt numFmtId="213" formatCode="0&quot;/50&quot;"/>
    <numFmt numFmtId="214" formatCode="0&quot;/2082&quot;"/>
    <numFmt numFmtId="215" formatCode="0&quot;/598&quot;"/>
    <numFmt numFmtId="216" formatCode="0&quot;/29&quot;"/>
    <numFmt numFmtId="217" formatCode="0&quot;/217&quot;"/>
    <numFmt numFmtId="218" formatCode="0&quot;/189&quot;"/>
    <numFmt numFmtId="219" formatCode="0&quot;/605&quot;"/>
    <numFmt numFmtId="220" formatCode="0&quot;/131&quot;"/>
    <numFmt numFmtId="221" formatCode="0&quot;/17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1"/>
      <color rgb="FF000000"/>
      <name val="Arial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0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right" vertical="center"/>
    </xf>
    <xf numFmtId="0" fontId="62" fillId="0" borderId="15" xfId="0" applyFont="1" applyBorder="1" applyAlignment="1">
      <alignment vertical="center" wrapText="1"/>
    </xf>
    <xf numFmtId="0" fontId="62" fillId="0" borderId="0" xfId="0" applyFont="1" applyAlignment="1">
      <alignment/>
    </xf>
    <xf numFmtId="0" fontId="8" fillId="0" borderId="15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60" fillId="0" borderId="1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214" fontId="16" fillId="0" borderId="16" xfId="0" applyNumberFormat="1" applyFont="1" applyFill="1" applyBorder="1" applyAlignment="1">
      <alignment horizont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vertical="center"/>
    </xf>
    <xf numFmtId="0" fontId="62" fillId="0" borderId="15" xfId="0" applyFont="1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5" xfId="0" applyFont="1" applyBorder="1" applyAlignment="1">
      <alignment horizontal="right" vertical="center" wrapText="1"/>
    </xf>
    <xf numFmtId="0" fontId="62" fillId="0" borderId="16" xfId="0" applyFont="1" applyBorder="1" applyAlignment="1">
      <alignment horizontal="right" vertical="center" wrapText="1"/>
    </xf>
    <xf numFmtId="0" fontId="20" fillId="0" borderId="11" xfId="0" applyFont="1" applyFill="1" applyBorder="1" applyAlignment="1">
      <alignment vertical="center" wrapText="1"/>
    </xf>
    <xf numFmtId="181" fontId="16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205" fontId="16" fillId="0" borderId="16" xfId="0" applyNumberFormat="1" applyFont="1" applyFill="1" applyBorder="1" applyAlignment="1">
      <alignment horizontal="center" vertical="center" wrapText="1"/>
    </xf>
    <xf numFmtId="217" fontId="16" fillId="0" borderId="16" xfId="0" applyNumberFormat="1" applyFont="1" applyFill="1" applyBorder="1" applyAlignment="1">
      <alignment horizontal="center" vertical="center" wrapText="1"/>
    </xf>
    <xf numFmtId="215" fontId="16" fillId="0" borderId="16" xfId="0" applyNumberFormat="1" applyFont="1" applyFill="1" applyBorder="1" applyAlignment="1">
      <alignment horizontal="center" vertical="center" wrapText="1"/>
    </xf>
    <xf numFmtId="218" fontId="16" fillId="0" borderId="1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194" fontId="16" fillId="0" borderId="16" xfId="0" applyNumberFormat="1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right" vertical="center" wrapText="1"/>
    </xf>
    <xf numFmtId="0" fontId="65" fillId="33" borderId="22" xfId="0" applyFont="1" applyFill="1" applyBorder="1" applyAlignment="1">
      <alignment vertical="center"/>
    </xf>
    <xf numFmtId="0" fontId="66" fillId="33" borderId="23" xfId="0" applyFont="1" applyFill="1" applyBorder="1" applyAlignment="1">
      <alignment vertical="center"/>
    </xf>
    <xf numFmtId="0" fontId="66" fillId="33" borderId="22" xfId="0" applyFont="1" applyFill="1" applyBorder="1" applyAlignment="1">
      <alignment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vertical="center"/>
    </xf>
    <xf numFmtId="0" fontId="66" fillId="33" borderId="24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4" fontId="66" fillId="0" borderId="27" xfId="0" applyNumberFormat="1" applyFont="1" applyBorder="1" applyAlignment="1">
      <alignment/>
    </xf>
    <xf numFmtId="4" fontId="66" fillId="0" borderId="26" xfId="0" applyNumberFormat="1" applyFont="1" applyBorder="1" applyAlignment="1">
      <alignment/>
    </xf>
    <xf numFmtId="4" fontId="66" fillId="0" borderId="28" xfId="0" applyNumberFormat="1" applyFont="1" applyBorder="1" applyAlignment="1">
      <alignment/>
    </xf>
    <xf numFmtId="0" fontId="62" fillId="0" borderId="26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4" fontId="66" fillId="0" borderId="32" xfId="0" applyNumberFormat="1" applyFont="1" applyBorder="1" applyAlignment="1">
      <alignment/>
    </xf>
    <xf numFmtId="0" fontId="62" fillId="0" borderId="29" xfId="0" applyFont="1" applyFill="1" applyBorder="1" applyAlignment="1">
      <alignment vertical="top"/>
    </xf>
    <xf numFmtId="0" fontId="62" fillId="0" borderId="29" xfId="0" applyFont="1" applyFill="1" applyBorder="1" applyAlignment="1">
      <alignment/>
    </xf>
    <xf numFmtId="0" fontId="62" fillId="0" borderId="32" xfId="0" applyFont="1" applyBorder="1" applyAlignment="1">
      <alignment horizontal="left" vertical="center" wrapText="1"/>
    </xf>
    <xf numFmtId="205" fontId="17" fillId="0" borderId="32" xfId="0" applyNumberFormat="1" applyFont="1" applyFill="1" applyBorder="1" applyAlignment="1">
      <alignment horizontal="center" wrapText="1"/>
    </xf>
    <xf numFmtId="4" fontId="13" fillId="0" borderId="32" xfId="0" applyNumberFormat="1" applyFont="1" applyFill="1" applyBorder="1" applyAlignment="1">
      <alignment horizontal="right" wrapText="1"/>
    </xf>
    <xf numFmtId="4" fontId="13" fillId="0" borderId="26" xfId="0" applyNumberFormat="1" applyFont="1" applyFill="1" applyBorder="1" applyAlignment="1">
      <alignment horizontal="right" wrapText="1"/>
    </xf>
    <xf numFmtId="4" fontId="13" fillId="0" borderId="28" xfId="0" applyNumberFormat="1" applyFont="1" applyFill="1" applyBorder="1" applyAlignment="1">
      <alignment horizontal="right" wrapText="1"/>
    </xf>
    <xf numFmtId="0" fontId="66" fillId="33" borderId="33" xfId="0" applyFont="1" applyFill="1" applyBorder="1" applyAlignment="1">
      <alignment vertical="center"/>
    </xf>
    <xf numFmtId="0" fontId="67" fillId="33" borderId="22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right" vertical="center" wrapText="1"/>
    </xf>
    <xf numFmtId="9" fontId="0" fillId="0" borderId="16" xfId="0" applyNumberFormat="1" applyBorder="1" applyAlignment="1">
      <alignment vertical="center"/>
    </xf>
    <xf numFmtId="0" fontId="68" fillId="0" borderId="34" xfId="0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/>
    </xf>
    <xf numFmtId="0" fontId="47" fillId="0" borderId="29" xfId="0" applyFont="1" applyBorder="1" applyAlignment="1">
      <alignment/>
    </xf>
    <xf numFmtId="4" fontId="8" fillId="0" borderId="29" xfId="0" applyNumberFormat="1" applyFont="1" applyFill="1" applyBorder="1" applyAlignment="1">
      <alignment horizontal="right" wrapText="1"/>
    </xf>
    <xf numFmtId="2" fontId="8" fillId="0" borderId="29" xfId="0" applyNumberFormat="1" applyFont="1" applyFill="1" applyBorder="1" applyAlignment="1">
      <alignment horizontal="right" wrapText="1"/>
    </xf>
    <xf numFmtId="4" fontId="8" fillId="0" borderId="29" xfId="0" applyNumberFormat="1" applyFont="1" applyFill="1" applyBorder="1" applyAlignment="1">
      <alignment horizontal="right" vertical="center" wrapText="1"/>
    </xf>
    <xf numFmtId="2" fontId="8" fillId="0" borderId="29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2" fontId="0" fillId="0" borderId="16" xfId="0" applyNumberFormat="1" applyBorder="1" applyAlignment="1">
      <alignment vertical="center"/>
    </xf>
    <xf numFmtId="2" fontId="8" fillId="0" borderId="35" xfId="0" applyNumberFormat="1" applyFont="1" applyFill="1" applyBorder="1" applyAlignment="1">
      <alignment horizontal="right" wrapText="1"/>
    </xf>
    <xf numFmtId="2" fontId="0" fillId="0" borderId="36" xfId="0" applyNumberFormat="1" applyBorder="1" applyAlignment="1">
      <alignment vertical="center"/>
    </xf>
    <xf numFmtId="0" fontId="0" fillId="7" borderId="29" xfId="0" applyFill="1" applyBorder="1" applyAlignment="1">
      <alignment/>
    </xf>
    <xf numFmtId="2" fontId="0" fillId="7" borderId="16" xfId="0" applyNumberFormat="1" applyFill="1" applyBorder="1" applyAlignment="1">
      <alignment vertic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165" fontId="16" fillId="0" borderId="16" xfId="0" applyNumberFormat="1" applyFont="1" applyFill="1" applyBorder="1" applyAlignment="1">
      <alignment horizontal="center" vertical="center" wrapText="1"/>
    </xf>
    <xf numFmtId="167" fontId="16" fillId="0" borderId="16" xfId="0" applyNumberFormat="1" applyFont="1" applyFill="1" applyBorder="1" applyAlignment="1">
      <alignment horizontal="center" vertical="center" wrapText="1"/>
    </xf>
    <xf numFmtId="168" fontId="16" fillId="0" borderId="16" xfId="0" applyNumberFormat="1" applyFont="1" applyFill="1" applyBorder="1" applyAlignment="1">
      <alignment horizontal="center" vertical="center" wrapText="1"/>
    </xf>
    <xf numFmtId="169" fontId="16" fillId="0" borderId="16" xfId="0" applyNumberFormat="1" applyFont="1" applyFill="1" applyBorder="1" applyAlignment="1">
      <alignment horizontal="center" vertical="center" wrapText="1"/>
    </xf>
    <xf numFmtId="170" fontId="16" fillId="0" borderId="16" xfId="0" applyNumberFormat="1" applyFont="1" applyFill="1" applyBorder="1" applyAlignment="1">
      <alignment horizontal="center" vertical="center" wrapText="1"/>
    </xf>
    <xf numFmtId="171" fontId="16" fillId="0" borderId="16" xfId="0" applyNumberFormat="1" applyFont="1" applyFill="1" applyBorder="1" applyAlignment="1">
      <alignment horizontal="center" vertical="center" wrapText="1"/>
    </xf>
    <xf numFmtId="173" fontId="16" fillId="0" borderId="16" xfId="0" applyNumberFormat="1" applyFont="1" applyFill="1" applyBorder="1" applyAlignment="1">
      <alignment horizontal="center" vertical="center" wrapText="1"/>
    </xf>
    <xf numFmtId="174" fontId="16" fillId="0" borderId="16" xfId="0" applyNumberFormat="1" applyFont="1" applyFill="1" applyBorder="1" applyAlignment="1">
      <alignment horizontal="center" vertical="center" wrapText="1"/>
    </xf>
    <xf numFmtId="175" fontId="16" fillId="0" borderId="16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177" fontId="16" fillId="0" borderId="16" xfId="0" applyNumberFormat="1" applyFont="1" applyFill="1" applyBorder="1" applyAlignment="1">
      <alignment horizontal="center" vertical="center" wrapText="1"/>
    </xf>
    <xf numFmtId="179" fontId="16" fillId="0" borderId="16" xfId="0" applyNumberFormat="1" applyFont="1" applyFill="1" applyBorder="1" applyAlignment="1">
      <alignment horizontal="center" vertical="center" wrapText="1"/>
    </xf>
    <xf numFmtId="180" fontId="16" fillId="0" borderId="16" xfId="0" applyNumberFormat="1" applyFont="1" applyFill="1" applyBorder="1" applyAlignment="1">
      <alignment horizontal="center" vertical="center" wrapText="1"/>
    </xf>
    <xf numFmtId="182" fontId="16" fillId="0" borderId="16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>
      <alignment horizontal="center" vertical="center" wrapText="1"/>
    </xf>
    <xf numFmtId="185" fontId="16" fillId="0" borderId="16" xfId="0" applyNumberFormat="1" applyFont="1" applyFill="1" applyBorder="1" applyAlignment="1">
      <alignment horizontal="center" vertical="center" wrapText="1"/>
    </xf>
    <xf numFmtId="187" fontId="16" fillId="0" borderId="16" xfId="0" applyNumberFormat="1" applyFont="1" applyFill="1" applyBorder="1" applyAlignment="1">
      <alignment horizontal="center" vertical="center" wrapText="1"/>
    </xf>
    <xf numFmtId="188" fontId="16" fillId="0" borderId="16" xfId="0" applyNumberFormat="1" applyFont="1" applyFill="1" applyBorder="1" applyAlignment="1">
      <alignment horizontal="center" vertical="center" wrapText="1"/>
    </xf>
    <xf numFmtId="189" fontId="16" fillId="0" borderId="16" xfId="0" applyNumberFormat="1" applyFont="1" applyFill="1" applyBorder="1" applyAlignment="1">
      <alignment horizontal="center" vertical="center" wrapText="1"/>
    </xf>
    <xf numFmtId="190" fontId="16" fillId="0" borderId="16" xfId="0" applyNumberFormat="1" applyFont="1" applyFill="1" applyBorder="1" applyAlignment="1">
      <alignment horizontal="center" vertical="center" wrapText="1"/>
    </xf>
    <xf numFmtId="191" fontId="16" fillId="0" borderId="16" xfId="0" applyNumberFormat="1" applyFont="1" applyFill="1" applyBorder="1" applyAlignment="1">
      <alignment horizontal="center" vertical="center" wrapText="1"/>
    </xf>
    <xf numFmtId="192" fontId="16" fillId="0" borderId="16" xfId="0" applyNumberFormat="1" applyFont="1" applyFill="1" applyBorder="1" applyAlignment="1">
      <alignment horizontal="center" vertical="center" wrapText="1"/>
    </xf>
    <xf numFmtId="193" fontId="16" fillId="0" borderId="16" xfId="0" applyNumberFormat="1" applyFont="1" applyFill="1" applyBorder="1" applyAlignment="1">
      <alignment horizontal="center" vertical="center" wrapText="1"/>
    </xf>
    <xf numFmtId="195" fontId="16" fillId="0" borderId="16" xfId="0" applyNumberFormat="1" applyFont="1" applyFill="1" applyBorder="1" applyAlignment="1">
      <alignment horizontal="center" vertical="center" wrapText="1"/>
    </xf>
    <xf numFmtId="178" fontId="16" fillId="0" borderId="16" xfId="0" applyNumberFormat="1" applyFont="1" applyFill="1" applyBorder="1" applyAlignment="1">
      <alignment horizontal="center" vertical="center" wrapText="1"/>
    </xf>
    <xf numFmtId="206" fontId="16" fillId="0" borderId="16" xfId="0" applyNumberFormat="1" applyFont="1" applyFill="1" applyBorder="1" applyAlignment="1">
      <alignment horizontal="center" vertical="center" wrapText="1"/>
    </xf>
    <xf numFmtId="208" fontId="16" fillId="0" borderId="16" xfId="0" applyNumberFormat="1" applyFont="1" applyFill="1" applyBorder="1" applyAlignment="1">
      <alignment horizontal="center" vertical="center" wrapText="1"/>
    </xf>
    <xf numFmtId="209" fontId="16" fillId="0" borderId="16" xfId="0" applyNumberFormat="1" applyFont="1" applyFill="1" applyBorder="1" applyAlignment="1">
      <alignment horizontal="center" vertical="center" wrapText="1"/>
    </xf>
    <xf numFmtId="210" fontId="16" fillId="0" borderId="16" xfId="0" applyNumberFormat="1" applyFont="1" applyFill="1" applyBorder="1" applyAlignment="1">
      <alignment horizontal="center" vertical="center" wrapText="1"/>
    </xf>
    <xf numFmtId="211" fontId="16" fillId="0" borderId="16" xfId="0" applyNumberFormat="1" applyFont="1" applyFill="1" applyBorder="1" applyAlignment="1">
      <alignment horizontal="center" vertical="center" wrapText="1"/>
    </xf>
    <xf numFmtId="212" fontId="16" fillId="0" borderId="16" xfId="0" applyNumberFormat="1" applyFont="1" applyFill="1" applyBorder="1" applyAlignment="1">
      <alignment horizontal="center" vertical="center" wrapText="1"/>
    </xf>
    <xf numFmtId="213" fontId="16" fillId="0" borderId="16" xfId="0" applyNumberFormat="1" applyFont="1" applyFill="1" applyBorder="1" applyAlignment="1">
      <alignment horizontal="center" vertical="center" wrapText="1"/>
    </xf>
    <xf numFmtId="216" fontId="16" fillId="0" borderId="16" xfId="0" applyNumberFormat="1" applyFont="1" applyFill="1" applyBorder="1" applyAlignment="1">
      <alignment horizontal="center" vertical="center" wrapText="1"/>
    </xf>
    <xf numFmtId="221" fontId="16" fillId="0" borderId="1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63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Border="1" applyAlignment="1">
      <alignment vertical="center"/>
    </xf>
    <xf numFmtId="4" fontId="65" fillId="7" borderId="11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65" fillId="7" borderId="21" xfId="0" applyNumberFormat="1" applyFont="1" applyFill="1" applyBorder="1" applyAlignment="1">
      <alignment/>
    </xf>
    <xf numFmtId="0" fontId="70" fillId="0" borderId="38" xfId="0" applyFont="1" applyBorder="1" applyAlignment="1">
      <alignment/>
    </xf>
    <xf numFmtId="4" fontId="62" fillId="0" borderId="38" xfId="0" applyNumberFormat="1" applyFont="1" applyBorder="1" applyAlignment="1">
      <alignment vertical="center"/>
    </xf>
    <xf numFmtId="4" fontId="62" fillId="33" borderId="38" xfId="0" applyNumberFormat="1" applyFont="1" applyFill="1" applyBorder="1" applyAlignment="1">
      <alignment vertical="center"/>
    </xf>
    <xf numFmtId="4" fontId="71" fillId="33" borderId="38" xfId="0" applyNumberFormat="1" applyFont="1" applyFill="1" applyBorder="1" applyAlignment="1">
      <alignment vertical="center"/>
    </xf>
    <xf numFmtId="4" fontId="62" fillId="33" borderId="39" xfId="0" applyNumberFormat="1" applyFont="1" applyFill="1" applyBorder="1" applyAlignment="1">
      <alignment vertical="center"/>
    </xf>
    <xf numFmtId="0" fontId="64" fillId="0" borderId="40" xfId="0" applyFont="1" applyFill="1" applyBorder="1" applyAlignment="1">
      <alignment horizontal="center" vertical="center" wrapText="1"/>
    </xf>
    <xf numFmtId="4" fontId="0" fillId="0" borderId="41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63" fillId="0" borderId="24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65" fillId="7" borderId="14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wrapText="1"/>
    </xf>
    <xf numFmtId="166" fontId="24" fillId="0" borderId="16" xfId="0" applyNumberFormat="1" applyFont="1" applyFill="1" applyBorder="1" applyAlignment="1">
      <alignment horizontal="center" wrapText="1"/>
    </xf>
    <xf numFmtId="172" fontId="24" fillId="0" borderId="16" xfId="0" applyNumberFormat="1" applyFont="1" applyFill="1" applyBorder="1" applyAlignment="1">
      <alignment horizontal="center" wrapText="1"/>
    </xf>
    <xf numFmtId="178" fontId="24" fillId="0" borderId="16" xfId="0" applyNumberFormat="1" applyFont="1" applyFill="1" applyBorder="1" applyAlignment="1">
      <alignment horizontal="center" wrapText="1"/>
    </xf>
    <xf numFmtId="184" fontId="24" fillId="0" borderId="16" xfId="0" applyNumberFormat="1" applyFont="1" applyFill="1" applyBorder="1" applyAlignment="1">
      <alignment horizontal="center" wrapText="1"/>
    </xf>
    <xf numFmtId="186" fontId="24" fillId="0" borderId="16" xfId="0" applyNumberFormat="1" applyFont="1" applyFill="1" applyBorder="1" applyAlignment="1">
      <alignment horizontal="center" wrapText="1"/>
    </xf>
    <xf numFmtId="196" fontId="24" fillId="0" borderId="16" xfId="0" applyNumberFormat="1" applyFont="1" applyFill="1" applyBorder="1" applyAlignment="1">
      <alignment horizontal="center" wrapText="1"/>
    </xf>
    <xf numFmtId="197" fontId="24" fillId="0" borderId="16" xfId="0" applyNumberFormat="1" applyFont="1" applyFill="1" applyBorder="1" applyAlignment="1">
      <alignment horizontal="center" wrapText="1"/>
    </xf>
    <xf numFmtId="198" fontId="24" fillId="0" borderId="16" xfId="0" applyNumberFormat="1" applyFont="1" applyFill="1" applyBorder="1" applyAlignment="1">
      <alignment horizontal="center" wrapText="1"/>
    </xf>
    <xf numFmtId="199" fontId="24" fillId="0" borderId="16" xfId="0" applyNumberFormat="1" applyFont="1" applyFill="1" applyBorder="1" applyAlignment="1">
      <alignment horizontal="center" wrapText="1"/>
    </xf>
    <xf numFmtId="200" fontId="24" fillId="0" borderId="16" xfId="0" applyNumberFormat="1" applyFont="1" applyFill="1" applyBorder="1" applyAlignment="1">
      <alignment horizontal="center" wrapText="1"/>
    </xf>
    <xf numFmtId="201" fontId="24" fillId="0" borderId="16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wrapText="1"/>
    </xf>
    <xf numFmtId="203" fontId="24" fillId="0" borderId="16" xfId="0" applyNumberFormat="1" applyFont="1" applyFill="1" applyBorder="1" applyAlignment="1">
      <alignment horizontal="center" wrapText="1"/>
    </xf>
    <xf numFmtId="207" fontId="24" fillId="0" borderId="16" xfId="0" applyNumberFormat="1" applyFont="1" applyFill="1" applyBorder="1" applyAlignment="1">
      <alignment horizontal="center" wrapText="1"/>
    </xf>
    <xf numFmtId="219" fontId="24" fillId="0" borderId="16" xfId="0" applyNumberFormat="1" applyFont="1" applyFill="1" applyBorder="1" applyAlignment="1">
      <alignment horizontal="center" wrapText="1"/>
    </xf>
    <xf numFmtId="220" fontId="24" fillId="0" borderId="16" xfId="0" applyNumberFormat="1" applyFont="1" applyFill="1" applyBorder="1" applyAlignment="1">
      <alignment horizontal="center" wrapText="1"/>
    </xf>
    <xf numFmtId="204" fontId="24" fillId="0" borderId="1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0" zoomScaleNormal="80" zoomScalePageLayoutView="0" workbookViewId="0" topLeftCell="A1">
      <selection activeCell="E61" sqref="E61"/>
    </sheetView>
  </sheetViews>
  <sheetFormatPr defaultColWidth="9.140625" defaultRowHeight="15"/>
  <cols>
    <col min="1" max="1" width="5.28125" style="0" customWidth="1"/>
    <col min="2" max="2" width="58.57421875" style="0" customWidth="1"/>
    <col min="3" max="3" width="8.57421875" style="0" customWidth="1"/>
    <col min="4" max="4" width="10.140625" style="15" customWidth="1"/>
    <col min="5" max="5" width="15.28125" style="0" customWidth="1"/>
    <col min="6" max="6" width="16.00390625" style="0" customWidth="1"/>
    <col min="7" max="7" width="16.140625" style="0" customWidth="1"/>
    <col min="8" max="8" width="9.140625" style="0" hidden="1" customWidth="1"/>
    <col min="9" max="9" width="12.7109375" style="0" hidden="1" customWidth="1"/>
    <col min="10" max="10" width="9.8515625" style="0" hidden="1" customWidth="1"/>
    <col min="11" max="12" width="15.00390625" style="0" hidden="1" customWidth="1"/>
    <col min="13" max="13" width="12.421875" style="133" hidden="1" customWidth="1"/>
    <col min="14" max="14" width="11.421875" style="0" hidden="1" customWidth="1"/>
  </cols>
  <sheetData>
    <row r="1" spans="2:7" ht="27" customHeight="1">
      <c r="B1" s="130"/>
      <c r="D1" s="169" t="s">
        <v>73</v>
      </c>
      <c r="E1" s="169"/>
      <c r="F1" s="169"/>
      <c r="G1" s="169"/>
    </row>
    <row r="2" spans="1:12" ht="3" customHeight="1" thickBot="1">
      <c r="A2" s="4"/>
      <c r="B2" s="4"/>
      <c r="C2" s="4"/>
      <c r="D2" s="16"/>
      <c r="E2" s="4"/>
      <c r="F2" s="95">
        <v>0.1</v>
      </c>
      <c r="G2" s="95">
        <v>0.05</v>
      </c>
      <c r="H2" s="2"/>
      <c r="I2" s="2"/>
      <c r="J2" s="1"/>
      <c r="K2" s="1"/>
      <c r="L2" s="1"/>
    </row>
    <row r="3" spans="1:13" ht="47.25" customHeight="1" thickBot="1">
      <c r="A3" s="5" t="s">
        <v>1</v>
      </c>
      <c r="B3" s="18" t="s">
        <v>2</v>
      </c>
      <c r="C3" s="23" t="s">
        <v>43</v>
      </c>
      <c r="D3" s="22" t="s">
        <v>0</v>
      </c>
      <c r="E3" s="40" t="s">
        <v>65</v>
      </c>
      <c r="F3" s="45" t="s">
        <v>67</v>
      </c>
      <c r="G3" s="21" t="s">
        <v>70</v>
      </c>
      <c r="H3" s="3"/>
      <c r="I3" s="79" t="s">
        <v>66</v>
      </c>
      <c r="J3" s="80" t="s">
        <v>68</v>
      </c>
      <c r="K3" s="131" t="s">
        <v>65</v>
      </c>
      <c r="L3" s="147" t="s">
        <v>72</v>
      </c>
      <c r="M3" s="144" t="s">
        <v>71</v>
      </c>
    </row>
    <row r="4" spans="1:13" ht="11.25" customHeight="1" thickBot="1">
      <c r="A4" s="5">
        <v>1</v>
      </c>
      <c r="B4" s="18">
        <v>2</v>
      </c>
      <c r="C4" s="19">
        <v>3</v>
      </c>
      <c r="D4" s="7">
        <v>4</v>
      </c>
      <c r="E4" s="41">
        <v>5</v>
      </c>
      <c r="F4" s="46">
        <v>6</v>
      </c>
      <c r="G4" s="8">
        <v>7</v>
      </c>
      <c r="H4" s="3"/>
      <c r="I4" s="81"/>
      <c r="J4" s="78">
        <v>0.2</v>
      </c>
      <c r="K4" s="132"/>
      <c r="L4" s="150">
        <v>0.4</v>
      </c>
      <c r="M4" s="139"/>
    </row>
    <row r="5" spans="1:13" s="17" customFormat="1" ht="16.5" thickBot="1">
      <c r="A5" s="49"/>
      <c r="B5" s="48" t="s">
        <v>45</v>
      </c>
      <c r="C5" s="50"/>
      <c r="D5" s="51"/>
      <c r="E5" s="50"/>
      <c r="F5" s="52"/>
      <c r="G5" s="53"/>
      <c r="I5" s="82"/>
      <c r="J5" s="88"/>
      <c r="K5" s="135"/>
      <c r="L5" s="148"/>
      <c r="M5" s="140"/>
    </row>
    <row r="6" spans="1:13" s="11" customFormat="1" ht="15.75">
      <c r="A6" s="60">
        <v>1</v>
      </c>
      <c r="B6" s="26" t="s">
        <v>3</v>
      </c>
      <c r="C6" s="25">
        <v>1990</v>
      </c>
      <c r="D6" s="151">
        <v>8678</v>
      </c>
      <c r="E6" s="42">
        <f>M6</f>
        <v>857.2752</v>
      </c>
      <c r="F6" s="13">
        <f>E6*$F$2</f>
        <v>85.72752000000001</v>
      </c>
      <c r="G6" s="9">
        <f aca="true" t="shared" si="0" ref="G6:G23">E6*$G$2</f>
        <v>42.863760000000006</v>
      </c>
      <c r="I6" s="83">
        <v>1190.66</v>
      </c>
      <c r="J6" s="88">
        <f aca="true" t="shared" si="1" ref="J6:J60">I6*$J$4</f>
        <v>238.13200000000003</v>
      </c>
      <c r="K6" s="135">
        <f aca="true" t="shared" si="2" ref="K6:K60">I6+J6</f>
        <v>1428.7920000000001</v>
      </c>
      <c r="L6" s="148">
        <f aca="true" t="shared" si="3" ref="L6:L23">K6*$L$4</f>
        <v>571.5168000000001</v>
      </c>
      <c r="M6" s="140">
        <f aca="true" t="shared" si="4" ref="M6:M23">K6-L6</f>
        <v>857.2752</v>
      </c>
    </row>
    <row r="7" spans="1:13" s="11" customFormat="1" ht="15.75">
      <c r="A7" s="60">
        <v>2</v>
      </c>
      <c r="B7" s="27" t="s">
        <v>5</v>
      </c>
      <c r="C7" s="12">
        <v>1968</v>
      </c>
      <c r="D7" s="152">
        <v>8680</v>
      </c>
      <c r="E7" s="42">
        <f aca="true" t="shared" si="5" ref="E7:E23">M7</f>
        <v>532.8</v>
      </c>
      <c r="F7" s="13">
        <f aca="true" t="shared" si="6" ref="F7:F23">E7*$F$2</f>
        <v>53.28</v>
      </c>
      <c r="G7" s="9">
        <f t="shared" si="0"/>
        <v>26.64</v>
      </c>
      <c r="I7" s="83">
        <v>740</v>
      </c>
      <c r="J7" s="88">
        <f t="shared" si="1"/>
        <v>148</v>
      </c>
      <c r="K7" s="135">
        <f t="shared" si="2"/>
        <v>888</v>
      </c>
      <c r="L7" s="148">
        <f t="shared" si="3"/>
        <v>355.20000000000005</v>
      </c>
      <c r="M7" s="140">
        <f t="shared" si="4"/>
        <v>532.8</v>
      </c>
    </row>
    <row r="8" spans="1:13" s="11" customFormat="1" ht="15.75">
      <c r="A8" s="60">
        <v>3</v>
      </c>
      <c r="B8" s="27" t="s">
        <v>11</v>
      </c>
      <c r="C8" s="12">
        <v>1973</v>
      </c>
      <c r="D8" s="153">
        <v>8655</v>
      </c>
      <c r="E8" s="42">
        <f t="shared" si="5"/>
        <v>212.5368</v>
      </c>
      <c r="F8" s="13">
        <f t="shared" si="6"/>
        <v>21.253680000000003</v>
      </c>
      <c r="G8" s="9">
        <f t="shared" si="0"/>
        <v>10.626840000000001</v>
      </c>
      <c r="I8" s="84">
        <v>295.19</v>
      </c>
      <c r="J8" s="88">
        <f t="shared" si="1"/>
        <v>59.038000000000004</v>
      </c>
      <c r="K8" s="135">
        <f t="shared" si="2"/>
        <v>354.228</v>
      </c>
      <c r="L8" s="148">
        <f t="shared" si="3"/>
        <v>141.6912</v>
      </c>
      <c r="M8" s="140">
        <f t="shared" si="4"/>
        <v>212.5368</v>
      </c>
    </row>
    <row r="9" spans="1:13" s="11" customFormat="1" ht="15.75">
      <c r="A9" s="60">
        <v>4</v>
      </c>
      <c r="B9" s="27" t="s">
        <v>15</v>
      </c>
      <c r="C9" s="12">
        <v>1997</v>
      </c>
      <c r="D9" s="154">
        <v>8662</v>
      </c>
      <c r="E9" s="42">
        <f t="shared" si="5"/>
        <v>42.552</v>
      </c>
      <c r="F9" s="13">
        <f t="shared" si="6"/>
        <v>4.2552</v>
      </c>
      <c r="G9" s="9">
        <f t="shared" si="0"/>
        <v>2.1276</v>
      </c>
      <c r="I9" s="84">
        <v>59.1</v>
      </c>
      <c r="J9" s="88">
        <f t="shared" si="1"/>
        <v>11.82</v>
      </c>
      <c r="K9" s="135">
        <f t="shared" si="2"/>
        <v>70.92</v>
      </c>
      <c r="L9" s="148">
        <f t="shared" si="3"/>
        <v>28.368000000000002</v>
      </c>
      <c r="M9" s="140">
        <f t="shared" si="4"/>
        <v>42.552</v>
      </c>
    </row>
    <row r="10" spans="1:13" s="11" customFormat="1" ht="15.75">
      <c r="A10" s="60">
        <v>5</v>
      </c>
      <c r="B10" s="27" t="s">
        <v>17</v>
      </c>
      <c r="C10" s="10">
        <v>1989</v>
      </c>
      <c r="D10" s="155">
        <v>8679</v>
      </c>
      <c r="E10" s="42">
        <f t="shared" si="5"/>
        <v>1370.6208000000001</v>
      </c>
      <c r="F10" s="13">
        <f t="shared" si="6"/>
        <v>137.06208</v>
      </c>
      <c r="G10" s="9">
        <f t="shared" si="0"/>
        <v>68.53104</v>
      </c>
      <c r="I10" s="83">
        <v>1903.64</v>
      </c>
      <c r="J10" s="88">
        <f t="shared" si="1"/>
        <v>380.72800000000007</v>
      </c>
      <c r="K10" s="135">
        <f t="shared" si="2"/>
        <v>2284.3680000000004</v>
      </c>
      <c r="L10" s="148">
        <f t="shared" si="3"/>
        <v>913.7472000000002</v>
      </c>
      <c r="M10" s="140">
        <f t="shared" si="4"/>
        <v>1370.6208000000001</v>
      </c>
    </row>
    <row r="11" spans="1:13" s="11" customFormat="1" ht="15.75">
      <c r="A11" s="60">
        <v>6</v>
      </c>
      <c r="B11" s="27" t="s">
        <v>19</v>
      </c>
      <c r="C11" s="29">
        <v>1973</v>
      </c>
      <c r="D11" s="156">
        <v>8652</v>
      </c>
      <c r="E11" s="42">
        <f t="shared" si="5"/>
        <v>59768.20799999999</v>
      </c>
      <c r="F11" s="13">
        <f t="shared" si="6"/>
        <v>5976.8207999999995</v>
      </c>
      <c r="G11" s="9">
        <f t="shared" si="0"/>
        <v>2988.4103999999998</v>
      </c>
      <c r="I11" s="83">
        <v>83011.4</v>
      </c>
      <c r="J11" s="88">
        <f t="shared" si="1"/>
        <v>16602.28</v>
      </c>
      <c r="K11" s="135">
        <f t="shared" si="2"/>
        <v>99613.68</v>
      </c>
      <c r="L11" s="148">
        <f t="shared" si="3"/>
        <v>39845.472</v>
      </c>
      <c r="M11" s="140">
        <f t="shared" si="4"/>
        <v>59768.20799999999</v>
      </c>
    </row>
    <row r="12" spans="1:13" s="11" customFormat="1" ht="15.75">
      <c r="A12" s="60">
        <v>7</v>
      </c>
      <c r="B12" s="27" t="s">
        <v>27</v>
      </c>
      <c r="C12" s="29">
        <v>1984</v>
      </c>
      <c r="D12" s="157">
        <v>8667</v>
      </c>
      <c r="E12" s="42">
        <f t="shared" si="5"/>
        <v>152.9064</v>
      </c>
      <c r="F12" s="13">
        <f t="shared" si="6"/>
        <v>15.29064</v>
      </c>
      <c r="G12" s="9">
        <f t="shared" si="0"/>
        <v>7.64532</v>
      </c>
      <c r="I12" s="84">
        <v>212.37</v>
      </c>
      <c r="J12" s="88">
        <f t="shared" si="1"/>
        <v>42.474000000000004</v>
      </c>
      <c r="K12" s="135">
        <f t="shared" si="2"/>
        <v>254.844</v>
      </c>
      <c r="L12" s="148">
        <f t="shared" si="3"/>
        <v>101.9376</v>
      </c>
      <c r="M12" s="140">
        <f t="shared" si="4"/>
        <v>152.9064</v>
      </c>
    </row>
    <row r="13" spans="1:13" s="11" customFormat="1" ht="15.75">
      <c r="A13" s="60">
        <v>8</v>
      </c>
      <c r="B13" s="27" t="s">
        <v>27</v>
      </c>
      <c r="C13" s="29">
        <v>1991</v>
      </c>
      <c r="D13" s="158">
        <v>8669</v>
      </c>
      <c r="E13" s="42">
        <f t="shared" si="5"/>
        <v>69.048</v>
      </c>
      <c r="F13" s="13">
        <f t="shared" si="6"/>
        <v>6.904800000000001</v>
      </c>
      <c r="G13" s="9">
        <f t="shared" si="0"/>
        <v>3.4524000000000004</v>
      </c>
      <c r="I13" s="84">
        <v>95.9</v>
      </c>
      <c r="J13" s="88">
        <f t="shared" si="1"/>
        <v>19.180000000000003</v>
      </c>
      <c r="K13" s="135">
        <f t="shared" si="2"/>
        <v>115.08000000000001</v>
      </c>
      <c r="L13" s="148">
        <f t="shared" si="3"/>
        <v>46.03200000000001</v>
      </c>
      <c r="M13" s="140">
        <f t="shared" si="4"/>
        <v>69.048</v>
      </c>
    </row>
    <row r="14" spans="1:13" s="11" customFormat="1" ht="15.75">
      <c r="A14" s="60">
        <v>9</v>
      </c>
      <c r="B14" s="27" t="s">
        <v>27</v>
      </c>
      <c r="C14" s="29">
        <v>1991</v>
      </c>
      <c r="D14" s="159">
        <v>8670</v>
      </c>
      <c r="E14" s="42">
        <f t="shared" si="5"/>
        <v>69.048</v>
      </c>
      <c r="F14" s="13">
        <f t="shared" si="6"/>
        <v>6.904800000000001</v>
      </c>
      <c r="G14" s="9">
        <f t="shared" si="0"/>
        <v>3.4524000000000004</v>
      </c>
      <c r="I14" s="84">
        <v>95.9</v>
      </c>
      <c r="J14" s="88">
        <f t="shared" si="1"/>
        <v>19.180000000000003</v>
      </c>
      <c r="K14" s="135">
        <f t="shared" si="2"/>
        <v>115.08000000000001</v>
      </c>
      <c r="L14" s="148">
        <f t="shared" si="3"/>
        <v>46.03200000000001</v>
      </c>
      <c r="M14" s="140">
        <f t="shared" si="4"/>
        <v>69.048</v>
      </c>
    </row>
    <row r="15" spans="1:13" s="11" customFormat="1" ht="15.75">
      <c r="A15" s="60">
        <v>10</v>
      </c>
      <c r="B15" s="27" t="s">
        <v>27</v>
      </c>
      <c r="C15" s="29">
        <v>1990</v>
      </c>
      <c r="D15" s="160">
        <v>8671</v>
      </c>
      <c r="E15" s="42">
        <f t="shared" si="5"/>
        <v>138.08159999999998</v>
      </c>
      <c r="F15" s="13">
        <f t="shared" si="6"/>
        <v>13.808159999999999</v>
      </c>
      <c r="G15" s="9">
        <f t="shared" si="0"/>
        <v>6.9040799999999996</v>
      </c>
      <c r="I15" s="84">
        <v>191.78</v>
      </c>
      <c r="J15" s="88">
        <f t="shared" si="1"/>
        <v>38.356</v>
      </c>
      <c r="K15" s="135">
        <f t="shared" si="2"/>
        <v>230.136</v>
      </c>
      <c r="L15" s="148">
        <f t="shared" si="3"/>
        <v>92.0544</v>
      </c>
      <c r="M15" s="140">
        <f t="shared" si="4"/>
        <v>138.08159999999998</v>
      </c>
    </row>
    <row r="16" spans="1:13" s="11" customFormat="1" ht="15.75">
      <c r="A16" s="60">
        <v>11</v>
      </c>
      <c r="B16" s="27" t="s">
        <v>27</v>
      </c>
      <c r="C16" s="29">
        <v>1988</v>
      </c>
      <c r="D16" s="161">
        <v>8672</v>
      </c>
      <c r="E16" s="42">
        <f t="shared" si="5"/>
        <v>351.0576</v>
      </c>
      <c r="F16" s="13">
        <f t="shared" si="6"/>
        <v>35.10576</v>
      </c>
      <c r="G16" s="9">
        <f t="shared" si="0"/>
        <v>17.55288</v>
      </c>
      <c r="I16" s="84">
        <v>487.58</v>
      </c>
      <c r="J16" s="88">
        <f t="shared" si="1"/>
        <v>97.516</v>
      </c>
      <c r="K16" s="135">
        <f t="shared" si="2"/>
        <v>585.096</v>
      </c>
      <c r="L16" s="148">
        <f t="shared" si="3"/>
        <v>234.03840000000002</v>
      </c>
      <c r="M16" s="140">
        <f t="shared" si="4"/>
        <v>351.0576</v>
      </c>
    </row>
    <row r="17" spans="1:13" s="11" customFormat="1" ht="15.75">
      <c r="A17" s="60">
        <v>12</v>
      </c>
      <c r="B17" s="27" t="s">
        <v>27</v>
      </c>
      <c r="C17" s="29">
        <v>1990</v>
      </c>
      <c r="D17" s="162">
        <v>8673</v>
      </c>
      <c r="E17" s="42">
        <f t="shared" si="5"/>
        <v>127.5264</v>
      </c>
      <c r="F17" s="13">
        <f t="shared" si="6"/>
        <v>12.75264</v>
      </c>
      <c r="G17" s="9">
        <f t="shared" si="0"/>
        <v>6.37632</v>
      </c>
      <c r="I17" s="84">
        <v>177.12</v>
      </c>
      <c r="J17" s="88">
        <f t="shared" si="1"/>
        <v>35.424</v>
      </c>
      <c r="K17" s="135">
        <f t="shared" si="2"/>
        <v>212.544</v>
      </c>
      <c r="L17" s="148">
        <f t="shared" si="3"/>
        <v>85.01760000000002</v>
      </c>
      <c r="M17" s="140">
        <f t="shared" si="4"/>
        <v>127.5264</v>
      </c>
    </row>
    <row r="18" spans="1:13" s="11" customFormat="1" ht="15.75">
      <c r="A18" s="60">
        <v>13</v>
      </c>
      <c r="B18" s="27" t="s">
        <v>27</v>
      </c>
      <c r="C18" s="29">
        <v>1990</v>
      </c>
      <c r="D18" s="163">
        <v>8674</v>
      </c>
      <c r="E18" s="42">
        <f t="shared" si="5"/>
        <v>145.4112</v>
      </c>
      <c r="F18" s="13">
        <f t="shared" si="6"/>
        <v>14.541120000000001</v>
      </c>
      <c r="G18" s="9">
        <f t="shared" si="0"/>
        <v>7.270560000000001</v>
      </c>
      <c r="I18" s="84">
        <v>201.96</v>
      </c>
      <c r="J18" s="88">
        <f t="shared" si="1"/>
        <v>40.392</v>
      </c>
      <c r="K18" s="135">
        <f t="shared" si="2"/>
        <v>242.352</v>
      </c>
      <c r="L18" s="148">
        <f t="shared" si="3"/>
        <v>96.94080000000001</v>
      </c>
      <c r="M18" s="140">
        <f t="shared" si="4"/>
        <v>145.4112</v>
      </c>
    </row>
    <row r="19" spans="1:13" s="11" customFormat="1" ht="15.75">
      <c r="A19" s="60">
        <v>14</v>
      </c>
      <c r="B19" s="27" t="s">
        <v>27</v>
      </c>
      <c r="C19" s="29">
        <v>1988</v>
      </c>
      <c r="D19" s="164">
        <v>8675</v>
      </c>
      <c r="E19" s="42">
        <f t="shared" si="5"/>
        <v>158.50799999999998</v>
      </c>
      <c r="F19" s="13">
        <f t="shared" si="6"/>
        <v>15.8508</v>
      </c>
      <c r="G19" s="9">
        <f t="shared" si="0"/>
        <v>7.9254</v>
      </c>
      <c r="I19" s="84">
        <v>220.15</v>
      </c>
      <c r="J19" s="88">
        <f t="shared" si="1"/>
        <v>44.03</v>
      </c>
      <c r="K19" s="135">
        <f t="shared" si="2"/>
        <v>264.18</v>
      </c>
      <c r="L19" s="148">
        <f t="shared" si="3"/>
        <v>105.67200000000001</v>
      </c>
      <c r="M19" s="140">
        <f t="shared" si="4"/>
        <v>158.50799999999998</v>
      </c>
    </row>
    <row r="20" spans="1:13" s="11" customFormat="1" ht="15.75">
      <c r="A20" s="60">
        <v>15</v>
      </c>
      <c r="B20" s="27" t="s">
        <v>46</v>
      </c>
      <c r="C20" s="29">
        <v>1973</v>
      </c>
      <c r="D20" s="157">
        <v>8653</v>
      </c>
      <c r="E20" s="42">
        <f t="shared" si="5"/>
        <v>925.9848</v>
      </c>
      <c r="F20" s="13">
        <f t="shared" si="6"/>
        <v>92.59848</v>
      </c>
      <c r="G20" s="9">
        <f t="shared" si="0"/>
        <v>46.29924</v>
      </c>
      <c r="I20" s="83">
        <v>1286.09</v>
      </c>
      <c r="J20" s="88">
        <f t="shared" si="1"/>
        <v>257.218</v>
      </c>
      <c r="K20" s="135">
        <f t="shared" si="2"/>
        <v>1543.308</v>
      </c>
      <c r="L20" s="148">
        <f t="shared" si="3"/>
        <v>617.3232</v>
      </c>
      <c r="M20" s="140">
        <f t="shared" si="4"/>
        <v>925.9848</v>
      </c>
    </row>
    <row r="21" spans="1:13" s="11" customFormat="1" ht="15.75">
      <c r="A21" s="60">
        <v>16</v>
      </c>
      <c r="B21" s="27" t="s">
        <v>31</v>
      </c>
      <c r="C21" s="29">
        <v>1974</v>
      </c>
      <c r="D21" s="165">
        <v>8656</v>
      </c>
      <c r="E21" s="42">
        <f t="shared" si="5"/>
        <v>126.30239999999999</v>
      </c>
      <c r="F21" s="13">
        <f t="shared" si="6"/>
        <v>12.63024</v>
      </c>
      <c r="G21" s="9">
        <f t="shared" si="0"/>
        <v>6.31512</v>
      </c>
      <c r="I21" s="84">
        <v>175.42</v>
      </c>
      <c r="J21" s="88">
        <f t="shared" si="1"/>
        <v>35.083999999999996</v>
      </c>
      <c r="K21" s="135">
        <f t="shared" si="2"/>
        <v>210.504</v>
      </c>
      <c r="L21" s="148">
        <f t="shared" si="3"/>
        <v>84.2016</v>
      </c>
      <c r="M21" s="140">
        <f t="shared" si="4"/>
        <v>126.30239999999999</v>
      </c>
    </row>
    <row r="22" spans="1:13" s="11" customFormat="1" ht="15.75">
      <c r="A22" s="60">
        <v>17</v>
      </c>
      <c r="B22" s="27" t="s">
        <v>34</v>
      </c>
      <c r="C22" s="29">
        <v>2009</v>
      </c>
      <c r="D22" s="166">
        <v>8696</v>
      </c>
      <c r="E22" s="42">
        <f t="shared" si="5"/>
        <v>268.5528</v>
      </c>
      <c r="F22" s="13">
        <f t="shared" si="6"/>
        <v>26.85528</v>
      </c>
      <c r="G22" s="9">
        <f t="shared" si="0"/>
        <v>13.42764</v>
      </c>
      <c r="I22" s="84">
        <v>372.99</v>
      </c>
      <c r="J22" s="88">
        <f t="shared" si="1"/>
        <v>74.598</v>
      </c>
      <c r="K22" s="135">
        <f t="shared" si="2"/>
        <v>447.588</v>
      </c>
      <c r="L22" s="148">
        <f t="shared" si="3"/>
        <v>179.03520000000003</v>
      </c>
      <c r="M22" s="140">
        <f t="shared" si="4"/>
        <v>268.5528</v>
      </c>
    </row>
    <row r="23" spans="1:13" s="11" customFormat="1" ht="15.75">
      <c r="A23" s="60">
        <v>18</v>
      </c>
      <c r="B23" s="27" t="s">
        <v>35</v>
      </c>
      <c r="C23" s="10">
        <v>1984</v>
      </c>
      <c r="D23" s="167">
        <v>8665</v>
      </c>
      <c r="E23" s="42">
        <f t="shared" si="5"/>
        <v>984.6791999999998</v>
      </c>
      <c r="F23" s="13">
        <f t="shared" si="6"/>
        <v>98.46791999999999</v>
      </c>
      <c r="G23" s="9">
        <f t="shared" si="0"/>
        <v>49.233959999999996</v>
      </c>
      <c r="I23" s="83">
        <v>1367.61</v>
      </c>
      <c r="J23" s="88">
        <f t="shared" si="1"/>
        <v>273.522</v>
      </c>
      <c r="K23" s="135">
        <f t="shared" si="2"/>
        <v>1641.1319999999998</v>
      </c>
      <c r="L23" s="148">
        <f t="shared" si="3"/>
        <v>656.4528</v>
      </c>
      <c r="M23" s="140">
        <f t="shared" si="4"/>
        <v>984.6791999999998</v>
      </c>
    </row>
    <row r="24" spans="1:13" s="11" customFormat="1" ht="16.5" thickBot="1">
      <c r="A24" s="61"/>
      <c r="B24" s="47" t="s">
        <v>37</v>
      </c>
      <c r="C24" s="62"/>
      <c r="D24" s="59"/>
      <c r="E24" s="56">
        <f>SUM(E6:E23)</f>
        <v>66301.0992</v>
      </c>
      <c r="F24" s="57">
        <f>SUM(F6:F23)</f>
        <v>6630.10992</v>
      </c>
      <c r="G24" s="58">
        <f>SUM(G6:G23)</f>
        <v>3315.05496</v>
      </c>
      <c r="I24" s="91" t="s">
        <v>69</v>
      </c>
      <c r="J24" s="92"/>
      <c r="K24" s="136">
        <f>SUM(K6:K23)</f>
        <v>110501.832</v>
      </c>
      <c r="L24" s="149"/>
      <c r="M24" s="141">
        <f>SUM(M6:M23)</f>
        <v>66301.0992</v>
      </c>
    </row>
    <row r="25" spans="1:13" s="17" customFormat="1" ht="15.75">
      <c r="A25" s="49"/>
      <c r="B25" s="48" t="s">
        <v>44</v>
      </c>
      <c r="C25" s="50"/>
      <c r="D25" s="51"/>
      <c r="E25" s="50"/>
      <c r="F25" s="52"/>
      <c r="G25" s="53"/>
      <c r="I25" s="82"/>
      <c r="J25" s="88"/>
      <c r="K25" s="135"/>
      <c r="L25" s="148"/>
      <c r="M25" s="140"/>
    </row>
    <row r="26" spans="1:13" s="11" customFormat="1" ht="29.25" customHeight="1">
      <c r="A26" s="60">
        <v>1</v>
      </c>
      <c r="B26" s="6" t="s">
        <v>4</v>
      </c>
      <c r="C26" s="27">
        <v>1989</v>
      </c>
      <c r="D26" s="96">
        <v>8676</v>
      </c>
      <c r="E26" s="43">
        <f>M26</f>
        <v>2355.8687999999997</v>
      </c>
      <c r="F26" s="33">
        <f aca="true" t="shared" si="7" ref="F26:F60">E26*$F$2</f>
        <v>235.58687999999998</v>
      </c>
      <c r="G26" s="9">
        <f aca="true" t="shared" si="8" ref="G26:G60">E26*$G$2</f>
        <v>117.79343999999999</v>
      </c>
      <c r="I26" s="83">
        <v>3272.04</v>
      </c>
      <c r="J26" s="88">
        <f t="shared" si="1"/>
        <v>654.408</v>
      </c>
      <c r="K26" s="135">
        <f t="shared" si="2"/>
        <v>3926.448</v>
      </c>
      <c r="L26" s="148">
        <f aca="true" t="shared" si="9" ref="L26:L60">K26*$L$4</f>
        <v>1570.5792000000001</v>
      </c>
      <c r="M26" s="140">
        <f aca="true" t="shared" si="10" ref="M26:M60">K26-L26</f>
        <v>2355.8687999999997</v>
      </c>
    </row>
    <row r="27" spans="1:13" s="11" customFormat="1" ht="15.75">
      <c r="A27" s="63">
        <v>2</v>
      </c>
      <c r="B27" s="6" t="s">
        <v>6</v>
      </c>
      <c r="C27" s="27">
        <v>1968</v>
      </c>
      <c r="D27" s="97">
        <v>8681</v>
      </c>
      <c r="E27" s="43">
        <f aca="true" t="shared" si="11" ref="E27:E60">M27</f>
        <v>532.8</v>
      </c>
      <c r="F27" s="33">
        <f t="shared" si="7"/>
        <v>53.28</v>
      </c>
      <c r="G27" s="9">
        <f t="shared" si="8"/>
        <v>26.64</v>
      </c>
      <c r="I27" s="83">
        <v>740</v>
      </c>
      <c r="J27" s="88">
        <f t="shared" si="1"/>
        <v>148</v>
      </c>
      <c r="K27" s="135">
        <f t="shared" si="2"/>
        <v>888</v>
      </c>
      <c r="L27" s="148">
        <f t="shared" si="9"/>
        <v>355.20000000000005</v>
      </c>
      <c r="M27" s="140">
        <f t="shared" si="10"/>
        <v>532.8</v>
      </c>
    </row>
    <row r="28" spans="1:13" s="11" customFormat="1" ht="15.75">
      <c r="A28" s="60">
        <v>3</v>
      </c>
      <c r="B28" s="6" t="s">
        <v>7</v>
      </c>
      <c r="C28" s="27">
        <v>1960</v>
      </c>
      <c r="D28" s="98">
        <v>8682</v>
      </c>
      <c r="E28" s="43">
        <f t="shared" si="11"/>
        <v>532.8</v>
      </c>
      <c r="F28" s="33">
        <f t="shared" si="7"/>
        <v>53.28</v>
      </c>
      <c r="G28" s="9">
        <f t="shared" si="8"/>
        <v>26.64</v>
      </c>
      <c r="I28" s="83">
        <v>740</v>
      </c>
      <c r="J28" s="88">
        <f t="shared" si="1"/>
        <v>148</v>
      </c>
      <c r="K28" s="135">
        <f t="shared" si="2"/>
        <v>888</v>
      </c>
      <c r="L28" s="148">
        <f t="shared" si="9"/>
        <v>355.20000000000005</v>
      </c>
      <c r="M28" s="140">
        <f t="shared" si="10"/>
        <v>532.8</v>
      </c>
    </row>
    <row r="29" spans="1:13" s="11" customFormat="1" ht="15.75">
      <c r="A29" s="63">
        <v>4</v>
      </c>
      <c r="B29" s="6" t="s">
        <v>8</v>
      </c>
      <c r="C29" s="27">
        <v>2009</v>
      </c>
      <c r="D29" s="99">
        <v>8685</v>
      </c>
      <c r="E29" s="43">
        <f t="shared" si="11"/>
        <v>132.624</v>
      </c>
      <c r="F29" s="33">
        <f t="shared" si="7"/>
        <v>13.2624</v>
      </c>
      <c r="G29" s="9">
        <f t="shared" si="8"/>
        <v>6.6312</v>
      </c>
      <c r="I29" s="83">
        <v>184.2</v>
      </c>
      <c r="J29" s="88">
        <f t="shared" si="1"/>
        <v>36.839999999999996</v>
      </c>
      <c r="K29" s="135">
        <f t="shared" si="2"/>
        <v>221.04</v>
      </c>
      <c r="L29" s="148">
        <f t="shared" si="9"/>
        <v>88.416</v>
      </c>
      <c r="M29" s="140">
        <f t="shared" si="10"/>
        <v>132.624</v>
      </c>
    </row>
    <row r="30" spans="1:13" s="11" customFormat="1" ht="15.75">
      <c r="A30" s="60">
        <v>5</v>
      </c>
      <c r="B30" s="6" t="s">
        <v>9</v>
      </c>
      <c r="C30" s="27">
        <v>1984</v>
      </c>
      <c r="D30" s="100">
        <v>8711</v>
      </c>
      <c r="E30" s="43">
        <f t="shared" si="11"/>
        <v>1476</v>
      </c>
      <c r="F30" s="33">
        <f t="shared" si="7"/>
        <v>147.6</v>
      </c>
      <c r="G30" s="9">
        <f t="shared" si="8"/>
        <v>73.8</v>
      </c>
      <c r="I30" s="83">
        <v>2050</v>
      </c>
      <c r="J30" s="88">
        <f t="shared" si="1"/>
        <v>410</v>
      </c>
      <c r="K30" s="135">
        <f t="shared" si="2"/>
        <v>2460</v>
      </c>
      <c r="L30" s="148">
        <f t="shared" si="9"/>
        <v>984</v>
      </c>
      <c r="M30" s="140">
        <f t="shared" si="10"/>
        <v>1476</v>
      </c>
    </row>
    <row r="31" spans="1:13" s="11" customFormat="1" ht="15.75">
      <c r="A31" s="63">
        <v>6</v>
      </c>
      <c r="B31" s="6" t="s">
        <v>10</v>
      </c>
      <c r="C31" s="27">
        <v>1962</v>
      </c>
      <c r="D31" s="101">
        <v>8694</v>
      </c>
      <c r="E31" s="43">
        <f t="shared" si="11"/>
        <v>1800</v>
      </c>
      <c r="F31" s="33">
        <f t="shared" si="7"/>
        <v>180</v>
      </c>
      <c r="G31" s="9">
        <f t="shared" si="8"/>
        <v>90</v>
      </c>
      <c r="I31" s="83">
        <v>2500</v>
      </c>
      <c r="J31" s="88">
        <f t="shared" si="1"/>
        <v>500</v>
      </c>
      <c r="K31" s="135">
        <f t="shared" si="2"/>
        <v>3000</v>
      </c>
      <c r="L31" s="148">
        <f t="shared" si="9"/>
        <v>1200</v>
      </c>
      <c r="M31" s="140">
        <f t="shared" si="10"/>
        <v>1800</v>
      </c>
    </row>
    <row r="32" spans="1:13" s="11" customFormat="1" ht="31.5">
      <c r="A32" s="60">
        <v>7</v>
      </c>
      <c r="B32" s="6" t="s">
        <v>47</v>
      </c>
      <c r="C32" s="27">
        <v>1968</v>
      </c>
      <c r="D32" s="102">
        <v>8647</v>
      </c>
      <c r="E32" s="43">
        <f t="shared" si="11"/>
        <v>2524.5648</v>
      </c>
      <c r="F32" s="33">
        <f t="shared" si="7"/>
        <v>252.45648000000003</v>
      </c>
      <c r="G32" s="9">
        <f t="shared" si="8"/>
        <v>126.22824000000001</v>
      </c>
      <c r="I32" s="83">
        <v>3506.34</v>
      </c>
      <c r="J32" s="88">
        <f t="shared" si="1"/>
        <v>701.268</v>
      </c>
      <c r="K32" s="135">
        <f t="shared" si="2"/>
        <v>4207.608</v>
      </c>
      <c r="L32" s="148">
        <f t="shared" si="9"/>
        <v>1683.0432</v>
      </c>
      <c r="M32" s="140">
        <f t="shared" si="10"/>
        <v>2524.5648</v>
      </c>
    </row>
    <row r="33" spans="1:13" s="11" customFormat="1" ht="15.75">
      <c r="A33" s="63">
        <v>8</v>
      </c>
      <c r="B33" s="6" t="s">
        <v>48</v>
      </c>
      <c r="C33" s="27">
        <v>2009</v>
      </c>
      <c r="D33" s="103">
        <v>8686</v>
      </c>
      <c r="E33" s="43">
        <f t="shared" si="11"/>
        <v>339.3216</v>
      </c>
      <c r="F33" s="33">
        <f t="shared" si="7"/>
        <v>33.93216</v>
      </c>
      <c r="G33" s="9">
        <f t="shared" si="8"/>
        <v>16.96608</v>
      </c>
      <c r="I33" s="84">
        <v>471.28</v>
      </c>
      <c r="J33" s="88">
        <f t="shared" si="1"/>
        <v>94.256</v>
      </c>
      <c r="K33" s="135">
        <f t="shared" si="2"/>
        <v>565.536</v>
      </c>
      <c r="L33" s="148">
        <f t="shared" si="9"/>
        <v>226.21439999999998</v>
      </c>
      <c r="M33" s="140">
        <f t="shared" si="10"/>
        <v>339.3216</v>
      </c>
    </row>
    <row r="34" spans="1:13" s="11" customFormat="1" ht="15.75">
      <c r="A34" s="60">
        <v>9</v>
      </c>
      <c r="B34" s="6" t="s">
        <v>12</v>
      </c>
      <c r="C34" s="27">
        <v>2009</v>
      </c>
      <c r="D34" s="104">
        <v>8683</v>
      </c>
      <c r="E34" s="43">
        <f t="shared" si="11"/>
        <v>1713.2544</v>
      </c>
      <c r="F34" s="33">
        <f t="shared" si="7"/>
        <v>171.32544000000001</v>
      </c>
      <c r="G34" s="9">
        <f t="shared" si="8"/>
        <v>85.66272000000001</v>
      </c>
      <c r="I34" s="83">
        <v>2379.52</v>
      </c>
      <c r="J34" s="88">
        <f t="shared" si="1"/>
        <v>475.904</v>
      </c>
      <c r="K34" s="135">
        <f t="shared" si="2"/>
        <v>2855.424</v>
      </c>
      <c r="L34" s="148">
        <f t="shared" si="9"/>
        <v>1142.1696</v>
      </c>
      <c r="M34" s="140">
        <f t="shared" si="10"/>
        <v>1713.2544</v>
      </c>
    </row>
    <row r="35" spans="1:13" s="11" customFormat="1" ht="15.75">
      <c r="A35" s="63">
        <v>10</v>
      </c>
      <c r="B35" s="6" t="s">
        <v>13</v>
      </c>
      <c r="C35" s="27">
        <v>2009</v>
      </c>
      <c r="D35" s="105">
        <v>8684</v>
      </c>
      <c r="E35" s="43">
        <f t="shared" si="11"/>
        <v>1713.2544</v>
      </c>
      <c r="F35" s="33">
        <f t="shared" si="7"/>
        <v>171.32544000000001</v>
      </c>
      <c r="G35" s="9">
        <f t="shared" si="8"/>
        <v>85.66272000000001</v>
      </c>
      <c r="I35" s="83">
        <v>2379.52</v>
      </c>
      <c r="J35" s="88">
        <f t="shared" si="1"/>
        <v>475.904</v>
      </c>
      <c r="K35" s="135">
        <f t="shared" si="2"/>
        <v>2855.424</v>
      </c>
      <c r="L35" s="148">
        <f t="shared" si="9"/>
        <v>1142.1696</v>
      </c>
      <c r="M35" s="140">
        <f t="shared" si="10"/>
        <v>1713.2544</v>
      </c>
    </row>
    <row r="36" spans="1:13" s="11" customFormat="1" ht="15.75">
      <c r="A36" s="60">
        <v>11</v>
      </c>
      <c r="B36" s="6" t="s">
        <v>14</v>
      </c>
      <c r="C36" s="27">
        <v>2009</v>
      </c>
      <c r="D36" s="106">
        <v>8688</v>
      </c>
      <c r="E36" s="43">
        <f t="shared" si="11"/>
        <v>97.2864</v>
      </c>
      <c r="F36" s="33">
        <f t="shared" si="7"/>
        <v>9.72864</v>
      </c>
      <c r="G36" s="9">
        <f t="shared" si="8"/>
        <v>4.86432</v>
      </c>
      <c r="I36" s="84">
        <v>135.12</v>
      </c>
      <c r="J36" s="88">
        <f t="shared" si="1"/>
        <v>27.024</v>
      </c>
      <c r="K36" s="135">
        <f t="shared" si="2"/>
        <v>162.144</v>
      </c>
      <c r="L36" s="148">
        <f t="shared" si="9"/>
        <v>64.8576</v>
      </c>
      <c r="M36" s="140">
        <f t="shared" si="10"/>
        <v>97.2864</v>
      </c>
    </row>
    <row r="37" spans="1:13" s="11" customFormat="1" ht="15.75">
      <c r="A37" s="63">
        <v>12</v>
      </c>
      <c r="B37" s="6" t="s">
        <v>49</v>
      </c>
      <c r="C37" s="27">
        <v>1965</v>
      </c>
      <c r="D37" s="107">
        <v>8649</v>
      </c>
      <c r="E37" s="43">
        <f t="shared" si="11"/>
        <v>4257.2304</v>
      </c>
      <c r="F37" s="33">
        <f t="shared" si="7"/>
        <v>425.7230400000001</v>
      </c>
      <c r="G37" s="9">
        <f t="shared" si="8"/>
        <v>212.86152000000004</v>
      </c>
      <c r="I37" s="83">
        <v>5912.82</v>
      </c>
      <c r="J37" s="88">
        <f t="shared" si="1"/>
        <v>1182.564</v>
      </c>
      <c r="K37" s="135">
        <f t="shared" si="2"/>
        <v>7095.384</v>
      </c>
      <c r="L37" s="148">
        <f t="shared" si="9"/>
        <v>2838.1536</v>
      </c>
      <c r="M37" s="140">
        <f t="shared" si="10"/>
        <v>4257.2304</v>
      </c>
    </row>
    <row r="38" spans="1:13" s="11" customFormat="1" ht="15.75">
      <c r="A38" s="60">
        <v>13</v>
      </c>
      <c r="B38" s="6" t="s">
        <v>16</v>
      </c>
      <c r="C38" s="27">
        <v>2009</v>
      </c>
      <c r="D38" s="108">
        <v>8695</v>
      </c>
      <c r="E38" s="43">
        <f t="shared" si="11"/>
        <v>437.8608</v>
      </c>
      <c r="F38" s="33">
        <f t="shared" si="7"/>
        <v>43.78608</v>
      </c>
      <c r="G38" s="9">
        <f t="shared" si="8"/>
        <v>21.89304</v>
      </c>
      <c r="I38" s="84">
        <v>608.14</v>
      </c>
      <c r="J38" s="88">
        <f t="shared" si="1"/>
        <v>121.628</v>
      </c>
      <c r="K38" s="135">
        <f t="shared" si="2"/>
        <v>729.768</v>
      </c>
      <c r="L38" s="148">
        <f t="shared" si="9"/>
        <v>291.90720000000005</v>
      </c>
      <c r="M38" s="140">
        <f t="shared" si="10"/>
        <v>437.8608</v>
      </c>
    </row>
    <row r="39" spans="1:13" s="11" customFormat="1" ht="15.75">
      <c r="A39" s="63">
        <v>14</v>
      </c>
      <c r="B39" s="6" t="s">
        <v>50</v>
      </c>
      <c r="C39" s="28">
        <v>1987</v>
      </c>
      <c r="D39" s="109">
        <v>8661</v>
      </c>
      <c r="E39" s="43">
        <f t="shared" si="11"/>
        <v>263.808</v>
      </c>
      <c r="F39" s="33">
        <f t="shared" si="7"/>
        <v>26.3808</v>
      </c>
      <c r="G39" s="9">
        <f t="shared" si="8"/>
        <v>13.1904</v>
      </c>
      <c r="I39" s="84">
        <v>366.4</v>
      </c>
      <c r="J39" s="88">
        <f t="shared" si="1"/>
        <v>73.28</v>
      </c>
      <c r="K39" s="135">
        <f t="shared" si="2"/>
        <v>439.67999999999995</v>
      </c>
      <c r="L39" s="148">
        <f t="shared" si="9"/>
        <v>175.87199999999999</v>
      </c>
      <c r="M39" s="140">
        <f t="shared" si="10"/>
        <v>263.808</v>
      </c>
    </row>
    <row r="40" spans="1:13" s="11" customFormat="1" ht="15.75">
      <c r="A40" s="60">
        <v>15</v>
      </c>
      <c r="B40" s="6" t="s">
        <v>51</v>
      </c>
      <c r="C40" s="28">
        <v>2009</v>
      </c>
      <c r="D40" s="110">
        <v>8689</v>
      </c>
      <c r="E40" s="43">
        <f t="shared" si="11"/>
        <v>256.932</v>
      </c>
      <c r="F40" s="33">
        <f t="shared" si="7"/>
        <v>25.693200000000004</v>
      </c>
      <c r="G40" s="9">
        <f t="shared" si="8"/>
        <v>12.846600000000002</v>
      </c>
      <c r="I40" s="84">
        <v>356.85</v>
      </c>
      <c r="J40" s="88">
        <f t="shared" si="1"/>
        <v>71.37</v>
      </c>
      <c r="K40" s="135">
        <f t="shared" si="2"/>
        <v>428.22</v>
      </c>
      <c r="L40" s="148">
        <f t="shared" si="9"/>
        <v>171.288</v>
      </c>
      <c r="M40" s="140">
        <f t="shared" si="10"/>
        <v>256.932</v>
      </c>
    </row>
    <row r="41" spans="1:13" s="11" customFormat="1" ht="31.5">
      <c r="A41" s="63">
        <v>16</v>
      </c>
      <c r="B41" s="6" t="s">
        <v>18</v>
      </c>
      <c r="C41" s="28">
        <v>1989</v>
      </c>
      <c r="D41" s="111">
        <v>8677</v>
      </c>
      <c r="E41" s="43">
        <f t="shared" si="11"/>
        <v>802.8</v>
      </c>
      <c r="F41" s="33">
        <f t="shared" si="7"/>
        <v>80.28</v>
      </c>
      <c r="G41" s="9">
        <f t="shared" si="8"/>
        <v>40.14</v>
      </c>
      <c r="I41" s="83">
        <v>1115</v>
      </c>
      <c r="J41" s="88">
        <f t="shared" si="1"/>
        <v>223</v>
      </c>
      <c r="K41" s="135">
        <f t="shared" si="2"/>
        <v>1338</v>
      </c>
      <c r="L41" s="148">
        <f t="shared" si="9"/>
        <v>535.2</v>
      </c>
      <c r="M41" s="140">
        <f t="shared" si="10"/>
        <v>802.8</v>
      </c>
    </row>
    <row r="42" spans="1:13" s="11" customFormat="1" ht="15.75">
      <c r="A42" s="60">
        <v>17</v>
      </c>
      <c r="B42" s="6" t="s">
        <v>20</v>
      </c>
      <c r="C42" s="28">
        <v>2009</v>
      </c>
      <c r="D42" s="112">
        <v>8692</v>
      </c>
      <c r="E42" s="43">
        <f t="shared" si="11"/>
        <v>386.51040000000006</v>
      </c>
      <c r="F42" s="33">
        <f t="shared" si="7"/>
        <v>38.65104000000001</v>
      </c>
      <c r="G42" s="9">
        <f t="shared" si="8"/>
        <v>19.325520000000004</v>
      </c>
      <c r="I42" s="84">
        <v>536.82</v>
      </c>
      <c r="J42" s="88">
        <f t="shared" si="1"/>
        <v>107.36400000000002</v>
      </c>
      <c r="K42" s="135">
        <f t="shared" si="2"/>
        <v>644.1840000000001</v>
      </c>
      <c r="L42" s="148">
        <f t="shared" si="9"/>
        <v>257.6736</v>
      </c>
      <c r="M42" s="140">
        <f t="shared" si="10"/>
        <v>386.51040000000006</v>
      </c>
    </row>
    <row r="43" spans="1:13" s="11" customFormat="1" ht="15.75">
      <c r="A43" s="63">
        <v>18</v>
      </c>
      <c r="B43" s="6" t="s">
        <v>21</v>
      </c>
      <c r="C43" s="28">
        <v>1987</v>
      </c>
      <c r="D43" s="113">
        <v>8659</v>
      </c>
      <c r="E43" s="43">
        <f t="shared" si="11"/>
        <v>1385.4456</v>
      </c>
      <c r="F43" s="33">
        <f t="shared" si="7"/>
        <v>138.54456000000002</v>
      </c>
      <c r="G43" s="9">
        <f t="shared" si="8"/>
        <v>69.27228000000001</v>
      </c>
      <c r="I43" s="83">
        <v>1924.23</v>
      </c>
      <c r="J43" s="88">
        <f t="shared" si="1"/>
        <v>384.846</v>
      </c>
      <c r="K43" s="135">
        <f t="shared" si="2"/>
        <v>2309.076</v>
      </c>
      <c r="L43" s="148">
        <f t="shared" si="9"/>
        <v>923.6304</v>
      </c>
      <c r="M43" s="140">
        <f t="shared" si="10"/>
        <v>1385.4456</v>
      </c>
    </row>
    <row r="44" spans="1:13" s="11" customFormat="1" ht="15.75">
      <c r="A44" s="60">
        <v>19</v>
      </c>
      <c r="B44" s="6" t="s">
        <v>22</v>
      </c>
      <c r="C44" s="28">
        <v>2009</v>
      </c>
      <c r="D44" s="114">
        <v>8690</v>
      </c>
      <c r="E44" s="43">
        <f t="shared" si="11"/>
        <v>156.50639999999999</v>
      </c>
      <c r="F44" s="33">
        <f t="shared" si="7"/>
        <v>15.65064</v>
      </c>
      <c r="G44" s="9">
        <f t="shared" si="8"/>
        <v>7.82532</v>
      </c>
      <c r="I44" s="84">
        <v>217.37</v>
      </c>
      <c r="J44" s="88">
        <f t="shared" si="1"/>
        <v>43.474000000000004</v>
      </c>
      <c r="K44" s="135">
        <f t="shared" si="2"/>
        <v>260.844</v>
      </c>
      <c r="L44" s="148">
        <f t="shared" si="9"/>
        <v>104.33760000000001</v>
      </c>
      <c r="M44" s="140">
        <f t="shared" si="10"/>
        <v>156.50639999999999</v>
      </c>
    </row>
    <row r="45" spans="1:13" s="11" customFormat="1" ht="31.5">
      <c r="A45" s="63">
        <v>20</v>
      </c>
      <c r="B45" s="6" t="s">
        <v>52</v>
      </c>
      <c r="C45" s="28">
        <v>1987</v>
      </c>
      <c r="D45" s="115">
        <v>8658</v>
      </c>
      <c r="E45" s="43">
        <f t="shared" si="11"/>
        <v>45146.404800000004</v>
      </c>
      <c r="F45" s="33">
        <f t="shared" si="7"/>
        <v>4514.640480000001</v>
      </c>
      <c r="G45" s="9">
        <f t="shared" si="8"/>
        <v>2257.3202400000005</v>
      </c>
      <c r="I45" s="83">
        <v>62703.34</v>
      </c>
      <c r="J45" s="88">
        <f t="shared" si="1"/>
        <v>12540.668</v>
      </c>
      <c r="K45" s="135">
        <f t="shared" si="2"/>
        <v>75244.008</v>
      </c>
      <c r="L45" s="148">
        <f t="shared" si="9"/>
        <v>30097.6032</v>
      </c>
      <c r="M45" s="140">
        <f t="shared" si="10"/>
        <v>45146.404800000004</v>
      </c>
    </row>
    <row r="46" spans="1:13" s="11" customFormat="1" ht="15.75">
      <c r="A46" s="60">
        <v>21</v>
      </c>
      <c r="B46" s="6" t="s">
        <v>23</v>
      </c>
      <c r="C46" s="28">
        <v>2005</v>
      </c>
      <c r="D46" s="116">
        <v>8706</v>
      </c>
      <c r="E46" s="43">
        <f t="shared" si="11"/>
        <v>80576.1504</v>
      </c>
      <c r="F46" s="33">
        <f t="shared" si="7"/>
        <v>8057.615040000001</v>
      </c>
      <c r="G46" s="9">
        <f t="shared" si="8"/>
        <v>4028.8075200000003</v>
      </c>
      <c r="I46" s="83">
        <v>111911.32</v>
      </c>
      <c r="J46" s="88">
        <f t="shared" si="1"/>
        <v>22382.264000000003</v>
      </c>
      <c r="K46" s="135">
        <f t="shared" si="2"/>
        <v>134293.584</v>
      </c>
      <c r="L46" s="148">
        <f t="shared" si="9"/>
        <v>53717.433600000004</v>
      </c>
      <c r="M46" s="140">
        <f t="shared" si="10"/>
        <v>80576.1504</v>
      </c>
    </row>
    <row r="47" spans="1:13" s="11" customFormat="1" ht="15.75">
      <c r="A47" s="63">
        <v>22</v>
      </c>
      <c r="B47" s="6" t="s">
        <v>24</v>
      </c>
      <c r="C47" s="28">
        <v>2009</v>
      </c>
      <c r="D47" s="117">
        <v>8707</v>
      </c>
      <c r="E47" s="43">
        <f t="shared" si="11"/>
        <v>44213.3928</v>
      </c>
      <c r="F47" s="33">
        <f t="shared" si="7"/>
        <v>4421.33928</v>
      </c>
      <c r="G47" s="9">
        <f t="shared" si="8"/>
        <v>2210.66964</v>
      </c>
      <c r="I47" s="83">
        <v>61407.49</v>
      </c>
      <c r="J47" s="88">
        <f t="shared" si="1"/>
        <v>12281.498</v>
      </c>
      <c r="K47" s="135">
        <f t="shared" si="2"/>
        <v>73688.988</v>
      </c>
      <c r="L47" s="148">
        <f t="shared" si="9"/>
        <v>29475.5952</v>
      </c>
      <c r="M47" s="140">
        <f t="shared" si="10"/>
        <v>44213.3928</v>
      </c>
    </row>
    <row r="48" spans="1:13" s="11" customFormat="1" ht="15.75">
      <c r="A48" s="60">
        <v>23</v>
      </c>
      <c r="B48" s="6" t="s">
        <v>25</v>
      </c>
      <c r="C48" s="28">
        <v>2009</v>
      </c>
      <c r="D48" s="118">
        <v>8714</v>
      </c>
      <c r="E48" s="43">
        <f t="shared" si="11"/>
        <v>10747.3752</v>
      </c>
      <c r="F48" s="33">
        <f t="shared" si="7"/>
        <v>1074.7375200000001</v>
      </c>
      <c r="G48" s="9">
        <f t="shared" si="8"/>
        <v>537.3687600000001</v>
      </c>
      <c r="I48" s="83">
        <v>14926.91</v>
      </c>
      <c r="J48" s="88">
        <f t="shared" si="1"/>
        <v>2985.382</v>
      </c>
      <c r="K48" s="135">
        <f t="shared" si="2"/>
        <v>17912.292</v>
      </c>
      <c r="L48" s="148">
        <f t="shared" si="9"/>
        <v>7164.916800000001</v>
      </c>
      <c r="M48" s="140">
        <f t="shared" si="10"/>
        <v>10747.3752</v>
      </c>
    </row>
    <row r="49" spans="1:13" s="11" customFormat="1" ht="15.75">
      <c r="A49" s="63">
        <v>24</v>
      </c>
      <c r="B49" s="6" t="s">
        <v>26</v>
      </c>
      <c r="C49" s="28">
        <v>1987</v>
      </c>
      <c r="D49" s="119">
        <v>8660</v>
      </c>
      <c r="E49" s="43">
        <f t="shared" si="11"/>
        <v>1356.7176</v>
      </c>
      <c r="F49" s="33">
        <f t="shared" si="7"/>
        <v>135.67176</v>
      </c>
      <c r="G49" s="9">
        <f t="shared" si="8"/>
        <v>67.83588</v>
      </c>
      <c r="I49" s="83">
        <v>1884.33</v>
      </c>
      <c r="J49" s="88">
        <f t="shared" si="1"/>
        <v>376.866</v>
      </c>
      <c r="K49" s="135">
        <f t="shared" si="2"/>
        <v>2261.196</v>
      </c>
      <c r="L49" s="148">
        <f t="shared" si="9"/>
        <v>904.4784</v>
      </c>
      <c r="M49" s="140">
        <f t="shared" si="10"/>
        <v>1356.7176</v>
      </c>
    </row>
    <row r="50" spans="1:13" s="11" customFormat="1" ht="15.75">
      <c r="A50" s="60">
        <v>25</v>
      </c>
      <c r="B50" s="31" t="s">
        <v>28</v>
      </c>
      <c r="C50" s="28">
        <v>1983</v>
      </c>
      <c r="D50" s="168">
        <v>8666</v>
      </c>
      <c r="E50" s="43">
        <f t="shared" si="11"/>
        <v>151.30079999999998</v>
      </c>
      <c r="F50" s="33">
        <f t="shared" si="7"/>
        <v>15.13008</v>
      </c>
      <c r="G50" s="9">
        <f t="shared" si="8"/>
        <v>7.56504</v>
      </c>
      <c r="I50" s="84">
        <v>210.14</v>
      </c>
      <c r="J50" s="88">
        <f t="shared" si="1"/>
        <v>42.028</v>
      </c>
      <c r="K50" s="135">
        <f t="shared" si="2"/>
        <v>252.16799999999998</v>
      </c>
      <c r="L50" s="148">
        <f t="shared" si="9"/>
        <v>100.8672</v>
      </c>
      <c r="M50" s="140">
        <f t="shared" si="10"/>
        <v>151.30079999999998</v>
      </c>
    </row>
    <row r="51" spans="1:13" s="11" customFormat="1" ht="15.75">
      <c r="A51" s="63">
        <v>26</v>
      </c>
      <c r="B51" s="6" t="s">
        <v>29</v>
      </c>
      <c r="C51" s="28">
        <v>1984</v>
      </c>
      <c r="D51" s="120">
        <v>8668</v>
      </c>
      <c r="E51" s="43">
        <f t="shared" si="11"/>
        <v>152.9064</v>
      </c>
      <c r="F51" s="33">
        <f t="shared" si="7"/>
        <v>15.29064</v>
      </c>
      <c r="G51" s="9">
        <f t="shared" si="8"/>
        <v>7.64532</v>
      </c>
      <c r="I51" s="84">
        <v>212.37</v>
      </c>
      <c r="J51" s="88">
        <f t="shared" si="1"/>
        <v>42.474000000000004</v>
      </c>
      <c r="K51" s="135">
        <f t="shared" si="2"/>
        <v>254.844</v>
      </c>
      <c r="L51" s="148">
        <f t="shared" si="9"/>
        <v>101.9376</v>
      </c>
      <c r="M51" s="140">
        <f t="shared" si="10"/>
        <v>152.9064</v>
      </c>
    </row>
    <row r="52" spans="1:13" s="11" customFormat="1" ht="15.75">
      <c r="A52" s="60">
        <v>27</v>
      </c>
      <c r="B52" s="6" t="s">
        <v>30</v>
      </c>
      <c r="C52" s="28">
        <v>1972</v>
      </c>
      <c r="D52" s="121">
        <v>8663</v>
      </c>
      <c r="E52" s="43">
        <f t="shared" si="11"/>
        <v>1518.3575999999998</v>
      </c>
      <c r="F52" s="33">
        <f t="shared" si="7"/>
        <v>151.83576</v>
      </c>
      <c r="G52" s="9">
        <f t="shared" si="8"/>
        <v>75.91788</v>
      </c>
      <c r="I52" s="83">
        <v>2108.83</v>
      </c>
      <c r="J52" s="88">
        <f t="shared" si="1"/>
        <v>421.766</v>
      </c>
      <c r="K52" s="135">
        <f t="shared" si="2"/>
        <v>2530.596</v>
      </c>
      <c r="L52" s="148">
        <f t="shared" si="9"/>
        <v>1012.2384000000001</v>
      </c>
      <c r="M52" s="140">
        <f t="shared" si="10"/>
        <v>1518.3575999999998</v>
      </c>
    </row>
    <row r="53" spans="1:13" s="11" customFormat="1" ht="15.75">
      <c r="A53" s="63">
        <v>28</v>
      </c>
      <c r="B53" s="6" t="s">
        <v>32</v>
      </c>
      <c r="C53" s="28">
        <v>1962</v>
      </c>
      <c r="D53" s="122">
        <v>8639</v>
      </c>
      <c r="E53" s="43">
        <f t="shared" si="11"/>
        <v>61889.169599999994</v>
      </c>
      <c r="F53" s="33">
        <f t="shared" si="7"/>
        <v>6188.91696</v>
      </c>
      <c r="G53" s="9">
        <f t="shared" si="8"/>
        <v>3094.45848</v>
      </c>
      <c r="I53" s="83">
        <v>85957.18</v>
      </c>
      <c r="J53" s="88">
        <f t="shared" si="1"/>
        <v>17191.435999999998</v>
      </c>
      <c r="K53" s="135">
        <f t="shared" si="2"/>
        <v>103148.616</v>
      </c>
      <c r="L53" s="148">
        <f t="shared" si="9"/>
        <v>41259.4464</v>
      </c>
      <c r="M53" s="140">
        <f t="shared" si="10"/>
        <v>61889.169599999994</v>
      </c>
    </row>
    <row r="54" spans="1:13" s="11" customFormat="1" ht="31.5">
      <c r="A54" s="60">
        <v>29</v>
      </c>
      <c r="B54" s="6" t="s">
        <v>53</v>
      </c>
      <c r="C54" s="28">
        <v>1962</v>
      </c>
      <c r="D54" s="123">
        <v>8640</v>
      </c>
      <c r="E54" s="43">
        <f t="shared" si="11"/>
        <v>62705.18879999999</v>
      </c>
      <c r="F54" s="33">
        <f t="shared" si="7"/>
        <v>6270.51888</v>
      </c>
      <c r="G54" s="9">
        <f t="shared" si="8"/>
        <v>3135.25944</v>
      </c>
      <c r="I54" s="83">
        <v>87090.54</v>
      </c>
      <c r="J54" s="88">
        <f t="shared" si="1"/>
        <v>17418.108</v>
      </c>
      <c r="K54" s="135">
        <f t="shared" si="2"/>
        <v>104508.64799999999</v>
      </c>
      <c r="L54" s="148">
        <f t="shared" si="9"/>
        <v>41803.4592</v>
      </c>
      <c r="M54" s="140">
        <f t="shared" si="10"/>
        <v>62705.18879999999</v>
      </c>
    </row>
    <row r="55" spans="1:13" s="11" customFormat="1" ht="31.5">
      <c r="A55" s="63">
        <v>30</v>
      </c>
      <c r="B55" s="6" t="s">
        <v>54</v>
      </c>
      <c r="C55" s="28">
        <v>1984</v>
      </c>
      <c r="D55" s="124">
        <v>8644</v>
      </c>
      <c r="E55" s="43">
        <f t="shared" si="11"/>
        <v>117993.7152</v>
      </c>
      <c r="F55" s="33">
        <f t="shared" si="7"/>
        <v>11799.37152</v>
      </c>
      <c r="G55" s="9">
        <f t="shared" si="8"/>
        <v>5899.68576</v>
      </c>
      <c r="I55" s="83">
        <v>163880.16</v>
      </c>
      <c r="J55" s="88">
        <f t="shared" si="1"/>
        <v>32776.032</v>
      </c>
      <c r="K55" s="135">
        <f t="shared" si="2"/>
        <v>196656.192</v>
      </c>
      <c r="L55" s="148">
        <f t="shared" si="9"/>
        <v>78662.4768</v>
      </c>
      <c r="M55" s="140">
        <f t="shared" si="10"/>
        <v>117993.7152</v>
      </c>
    </row>
    <row r="56" spans="1:13" s="11" customFormat="1" ht="31.5">
      <c r="A56" s="60">
        <v>31</v>
      </c>
      <c r="B56" s="6" t="s">
        <v>55</v>
      </c>
      <c r="C56" s="28">
        <v>1962</v>
      </c>
      <c r="D56" s="125">
        <v>8641</v>
      </c>
      <c r="E56" s="43">
        <f t="shared" si="11"/>
        <v>66305.58479999998</v>
      </c>
      <c r="F56" s="33">
        <f t="shared" si="7"/>
        <v>6630.558479999999</v>
      </c>
      <c r="G56" s="9">
        <f t="shared" si="8"/>
        <v>3315.2792399999994</v>
      </c>
      <c r="I56" s="83">
        <v>92091.09</v>
      </c>
      <c r="J56" s="88">
        <f t="shared" si="1"/>
        <v>18418.218</v>
      </c>
      <c r="K56" s="135">
        <f t="shared" si="2"/>
        <v>110509.30799999999</v>
      </c>
      <c r="L56" s="148">
        <f t="shared" si="9"/>
        <v>44203.7232</v>
      </c>
      <c r="M56" s="140">
        <f t="shared" si="10"/>
        <v>66305.58479999998</v>
      </c>
    </row>
    <row r="57" spans="1:13" s="11" customFormat="1" ht="31.5">
      <c r="A57" s="63">
        <v>32</v>
      </c>
      <c r="B57" s="6" t="s">
        <v>56</v>
      </c>
      <c r="C57" s="28">
        <v>1963</v>
      </c>
      <c r="D57" s="126">
        <v>8642</v>
      </c>
      <c r="E57" s="43">
        <f t="shared" si="11"/>
        <v>74068.0344</v>
      </c>
      <c r="F57" s="33">
        <f t="shared" si="7"/>
        <v>7406.803440000001</v>
      </c>
      <c r="G57" s="9">
        <f t="shared" si="8"/>
        <v>3703.4017200000003</v>
      </c>
      <c r="I57" s="83">
        <v>102872.27</v>
      </c>
      <c r="J57" s="88">
        <f t="shared" si="1"/>
        <v>20574.454</v>
      </c>
      <c r="K57" s="135">
        <f t="shared" si="2"/>
        <v>123446.724</v>
      </c>
      <c r="L57" s="148">
        <f t="shared" si="9"/>
        <v>49378.689600000005</v>
      </c>
      <c r="M57" s="140">
        <f t="shared" si="10"/>
        <v>74068.0344</v>
      </c>
    </row>
    <row r="58" spans="1:13" s="11" customFormat="1" ht="31.5">
      <c r="A58" s="60">
        <v>33</v>
      </c>
      <c r="B58" s="6" t="s">
        <v>57</v>
      </c>
      <c r="C58" s="28">
        <v>1983</v>
      </c>
      <c r="D58" s="127">
        <v>8643</v>
      </c>
      <c r="E58" s="43">
        <f t="shared" si="11"/>
        <v>211382.3736</v>
      </c>
      <c r="F58" s="33">
        <f t="shared" si="7"/>
        <v>21138.23736</v>
      </c>
      <c r="G58" s="9">
        <f t="shared" si="8"/>
        <v>10569.11868</v>
      </c>
      <c r="I58" s="83">
        <v>293586.63</v>
      </c>
      <c r="J58" s="88">
        <f t="shared" si="1"/>
        <v>58717.326</v>
      </c>
      <c r="K58" s="135">
        <f t="shared" si="2"/>
        <v>352303.956</v>
      </c>
      <c r="L58" s="148">
        <f t="shared" si="9"/>
        <v>140921.5824</v>
      </c>
      <c r="M58" s="140">
        <f t="shared" si="10"/>
        <v>211382.3736</v>
      </c>
    </row>
    <row r="59" spans="1:13" s="11" customFormat="1" ht="15.75">
      <c r="A59" s="63">
        <v>34</v>
      </c>
      <c r="B59" s="14" t="s">
        <v>58</v>
      </c>
      <c r="C59" s="30">
        <v>1968</v>
      </c>
      <c r="D59" s="128">
        <v>8648</v>
      </c>
      <c r="E59" s="43">
        <f t="shared" si="11"/>
        <v>61.5744</v>
      </c>
      <c r="F59" s="33">
        <f t="shared" si="7"/>
        <v>6.15744</v>
      </c>
      <c r="G59" s="9">
        <f t="shared" si="8"/>
        <v>3.07872</v>
      </c>
      <c r="I59" s="84">
        <v>85.52</v>
      </c>
      <c r="J59" s="88">
        <f t="shared" si="1"/>
        <v>17.104</v>
      </c>
      <c r="K59" s="135">
        <f t="shared" si="2"/>
        <v>102.624</v>
      </c>
      <c r="L59" s="148">
        <f t="shared" si="9"/>
        <v>41.0496</v>
      </c>
      <c r="M59" s="140">
        <f t="shared" si="10"/>
        <v>61.5744</v>
      </c>
    </row>
    <row r="60" spans="1:13" s="11" customFormat="1" ht="15.75">
      <c r="A60" s="60">
        <v>35</v>
      </c>
      <c r="B60" s="6" t="s">
        <v>36</v>
      </c>
      <c r="C60" s="24">
        <v>1984</v>
      </c>
      <c r="D60" s="129">
        <v>8657</v>
      </c>
      <c r="E60" s="43">
        <f t="shared" si="11"/>
        <v>93932.0208</v>
      </c>
      <c r="F60" s="33">
        <f t="shared" si="7"/>
        <v>9393.202080000001</v>
      </c>
      <c r="G60" s="9">
        <f t="shared" si="8"/>
        <v>4696.6010400000005</v>
      </c>
      <c r="I60" s="83">
        <v>130461.14</v>
      </c>
      <c r="J60" s="88">
        <f t="shared" si="1"/>
        <v>26092.228000000003</v>
      </c>
      <c r="K60" s="135">
        <f t="shared" si="2"/>
        <v>156553.36800000002</v>
      </c>
      <c r="L60" s="148">
        <f t="shared" si="9"/>
        <v>62621.34720000001</v>
      </c>
      <c r="M60" s="140">
        <f t="shared" si="10"/>
        <v>93932.0208</v>
      </c>
    </row>
    <row r="61" spans="1:13" ht="16.5" thickBot="1">
      <c r="A61" s="64"/>
      <c r="B61" s="47" t="s">
        <v>38</v>
      </c>
      <c r="C61" s="65"/>
      <c r="D61" s="66"/>
      <c r="E61" s="67">
        <f>SUM(E26:E60)</f>
        <v>893365.1352000001</v>
      </c>
      <c r="F61" s="57">
        <f>SUM(F26:F60)</f>
        <v>89336.51352000001</v>
      </c>
      <c r="G61" s="58">
        <f>SUM(G26:G60)</f>
        <v>44668.256760000004</v>
      </c>
      <c r="I61" s="91" t="s">
        <v>69</v>
      </c>
      <c r="J61" s="92"/>
      <c r="K61" s="136">
        <f>SUM(K26:K60)</f>
        <v>1488941.892</v>
      </c>
      <c r="L61" s="149"/>
      <c r="M61" s="142">
        <f>SUM(M26:M60)</f>
        <v>893365.1352000001</v>
      </c>
    </row>
    <row r="62" spans="1:13" s="17" customFormat="1" ht="15.75">
      <c r="A62" s="49"/>
      <c r="B62" s="48" t="s">
        <v>39</v>
      </c>
      <c r="C62" s="50"/>
      <c r="D62" s="51"/>
      <c r="E62" s="50"/>
      <c r="F62" s="52"/>
      <c r="G62" s="53"/>
      <c r="I62" s="82"/>
      <c r="J62" s="88"/>
      <c r="K62" s="135"/>
      <c r="L62" s="148"/>
      <c r="M62" s="140"/>
    </row>
    <row r="63" spans="1:13" s="11" customFormat="1" ht="94.5">
      <c r="A63" s="68">
        <v>1</v>
      </c>
      <c r="B63" s="38" t="s">
        <v>59</v>
      </c>
      <c r="C63" s="30">
        <v>1972</v>
      </c>
      <c r="D63" s="32">
        <v>8650</v>
      </c>
      <c r="E63" s="43">
        <f>M63</f>
        <v>12160.224</v>
      </c>
      <c r="F63" s="33">
        <f>E63*$F$2</f>
        <v>1216.0224</v>
      </c>
      <c r="G63" s="9">
        <f>E63*$G$2</f>
        <v>608.0112</v>
      </c>
      <c r="I63" s="85">
        <v>16889.2</v>
      </c>
      <c r="J63" s="88">
        <f aca="true" t="shared" si="12" ref="J63:J71">I63*$J$4</f>
        <v>3377.84</v>
      </c>
      <c r="K63" s="135">
        <f aca="true" t="shared" si="13" ref="K63:K71">I63+J63</f>
        <v>20267.04</v>
      </c>
      <c r="L63" s="148">
        <f>K63*$L$4</f>
        <v>8106.816000000001</v>
      </c>
      <c r="M63" s="140">
        <f>K63-L63</f>
        <v>12160.224</v>
      </c>
    </row>
    <row r="64" spans="1:13" s="11" customFormat="1" ht="94.5">
      <c r="A64" s="68">
        <v>2</v>
      </c>
      <c r="B64" s="38" t="s">
        <v>60</v>
      </c>
      <c r="C64" s="30">
        <v>1972</v>
      </c>
      <c r="D64" s="34">
        <v>8651</v>
      </c>
      <c r="E64" s="43">
        <f>M64</f>
        <v>366.00480000000005</v>
      </c>
      <c r="F64" s="33">
        <f>E64*$F$2</f>
        <v>36.600480000000005</v>
      </c>
      <c r="G64" s="9">
        <f>E64*$G$2</f>
        <v>18.300240000000002</v>
      </c>
      <c r="I64" s="86">
        <v>508.34</v>
      </c>
      <c r="J64" s="88">
        <f t="shared" si="12"/>
        <v>101.668</v>
      </c>
      <c r="K64" s="135">
        <f t="shared" si="13"/>
        <v>610.008</v>
      </c>
      <c r="L64" s="148">
        <f>K64*$L$4</f>
        <v>244.00320000000002</v>
      </c>
      <c r="M64" s="140">
        <f>K64-L64</f>
        <v>366.00480000000005</v>
      </c>
    </row>
    <row r="65" spans="1:13" s="11" customFormat="1" ht="78.75">
      <c r="A65" s="69">
        <v>3</v>
      </c>
      <c r="B65" s="38" t="s">
        <v>61</v>
      </c>
      <c r="C65" s="30">
        <v>2009</v>
      </c>
      <c r="D65" s="36">
        <v>8687</v>
      </c>
      <c r="E65" s="43">
        <f>M65</f>
        <v>128.3616</v>
      </c>
      <c r="F65" s="33">
        <f>E65*$F$2</f>
        <v>12.836160000000001</v>
      </c>
      <c r="G65" s="9">
        <f>E65*$G$2</f>
        <v>6.418080000000001</v>
      </c>
      <c r="I65" s="86">
        <v>178.28</v>
      </c>
      <c r="J65" s="88">
        <f t="shared" si="12"/>
        <v>35.656</v>
      </c>
      <c r="K65" s="135">
        <f t="shared" si="13"/>
        <v>213.936</v>
      </c>
      <c r="L65" s="148">
        <f>K65*$L$4</f>
        <v>85.57440000000001</v>
      </c>
      <c r="M65" s="140">
        <f>K65-L65</f>
        <v>128.3616</v>
      </c>
    </row>
    <row r="66" spans="1:13" s="11" customFormat="1" ht="94.5">
      <c r="A66" s="69">
        <v>4</v>
      </c>
      <c r="B66" s="38" t="s">
        <v>62</v>
      </c>
      <c r="C66" s="30">
        <v>1973</v>
      </c>
      <c r="D66" s="35">
        <v>8654</v>
      </c>
      <c r="E66" s="43">
        <f>M66</f>
        <v>9698.608800000002</v>
      </c>
      <c r="F66" s="33">
        <f>E66*$F$2</f>
        <v>969.8608800000002</v>
      </c>
      <c r="G66" s="9">
        <f>E66*$G$2</f>
        <v>484.9304400000001</v>
      </c>
      <c r="I66" s="85">
        <v>13470.29</v>
      </c>
      <c r="J66" s="88">
        <f t="shared" si="12"/>
        <v>2694.0580000000004</v>
      </c>
      <c r="K66" s="135">
        <f t="shared" si="13"/>
        <v>16164.348000000002</v>
      </c>
      <c r="L66" s="148">
        <f>K66*$L$4</f>
        <v>6465.739200000001</v>
      </c>
      <c r="M66" s="140">
        <f>K66-L66</f>
        <v>9698.608800000002</v>
      </c>
    </row>
    <row r="67" spans="1:13" ht="17.25" customHeight="1" thickBot="1">
      <c r="A67" s="64"/>
      <c r="B67" s="47" t="s">
        <v>41</v>
      </c>
      <c r="C67" s="70"/>
      <c r="D67" s="71"/>
      <c r="E67" s="72">
        <f>SUM(E63:E66)</f>
        <v>22353.199200000003</v>
      </c>
      <c r="F67" s="73">
        <f>SUM(F63:F66)</f>
        <v>2235.3199200000004</v>
      </c>
      <c r="G67" s="74">
        <f>SUM(G63:G66)</f>
        <v>1117.6599600000002</v>
      </c>
      <c r="I67" s="91" t="s">
        <v>69</v>
      </c>
      <c r="J67" s="92"/>
      <c r="K67" s="136">
        <f>SUM(K63:K66)</f>
        <v>37255.33200000001</v>
      </c>
      <c r="L67" s="149"/>
      <c r="M67" s="141">
        <f>SUM(M63:M66)</f>
        <v>22353.199200000003</v>
      </c>
    </row>
    <row r="68" spans="1:13" s="17" customFormat="1" ht="15.75" hidden="1">
      <c r="A68" s="49"/>
      <c r="B68" s="48" t="s">
        <v>40</v>
      </c>
      <c r="C68" s="75"/>
      <c r="D68" s="76"/>
      <c r="E68" s="50"/>
      <c r="F68" s="52"/>
      <c r="G68" s="53"/>
      <c r="I68" s="82"/>
      <c r="J68" s="88"/>
      <c r="K68" s="135"/>
      <c r="L68" s="145"/>
      <c r="M68" s="140"/>
    </row>
    <row r="69" spans="1:13" s="11" customFormat="1" ht="63" hidden="1">
      <c r="A69" s="69">
        <v>1</v>
      </c>
      <c r="B69" s="6" t="s">
        <v>63</v>
      </c>
      <c r="C69" s="30">
        <v>1994</v>
      </c>
      <c r="D69" s="37">
        <v>8646</v>
      </c>
      <c r="E69" s="44">
        <f>K69</f>
        <v>632.7719999999999</v>
      </c>
      <c r="F69" s="33">
        <f>E69*$F$2</f>
        <v>63.27719999999999</v>
      </c>
      <c r="G69" s="9">
        <f>E69*$G$2</f>
        <v>31.638599999999997</v>
      </c>
      <c r="I69" s="86">
        <v>527.31</v>
      </c>
      <c r="J69" s="88">
        <f t="shared" si="12"/>
        <v>105.46199999999999</v>
      </c>
      <c r="K69" s="135">
        <f t="shared" si="13"/>
        <v>632.7719999999999</v>
      </c>
      <c r="L69" s="145"/>
      <c r="M69" s="140"/>
    </row>
    <row r="70" spans="1:13" s="11" customFormat="1" ht="63" hidden="1">
      <c r="A70" s="69">
        <v>2</v>
      </c>
      <c r="B70" s="6" t="s">
        <v>64</v>
      </c>
      <c r="C70" s="30">
        <v>1994</v>
      </c>
      <c r="D70" s="39">
        <v>8645</v>
      </c>
      <c r="E70" s="44">
        <f>K70</f>
        <v>720.2760000000001</v>
      </c>
      <c r="F70" s="33">
        <f>E70*$F$2</f>
        <v>72.0276</v>
      </c>
      <c r="G70" s="9">
        <f>E70*$G$2</f>
        <v>36.0138</v>
      </c>
      <c r="I70" s="86">
        <v>600.23</v>
      </c>
      <c r="J70" s="88">
        <f t="shared" si="12"/>
        <v>120.046</v>
      </c>
      <c r="K70" s="135">
        <f t="shared" si="13"/>
        <v>720.2760000000001</v>
      </c>
      <c r="L70" s="145"/>
      <c r="M70" s="140"/>
    </row>
    <row r="71" spans="1:13" s="11" customFormat="1" ht="15.75" hidden="1">
      <c r="A71" s="69">
        <v>3</v>
      </c>
      <c r="B71" s="6" t="s">
        <v>33</v>
      </c>
      <c r="C71" s="30">
        <v>2015</v>
      </c>
      <c r="D71" s="20">
        <v>8697</v>
      </c>
      <c r="E71" s="44">
        <f>K71</f>
        <v>51.6</v>
      </c>
      <c r="F71" s="33">
        <f>E71*$F$2</f>
        <v>5.16</v>
      </c>
      <c r="G71" s="9">
        <f>E71*$G$2</f>
        <v>2.58</v>
      </c>
      <c r="I71" s="89">
        <v>43</v>
      </c>
      <c r="J71" s="90">
        <f t="shared" si="12"/>
        <v>8.6</v>
      </c>
      <c r="K71" s="137">
        <f t="shared" si="13"/>
        <v>51.6</v>
      </c>
      <c r="L71" s="146"/>
      <c r="M71" s="140"/>
    </row>
    <row r="72" spans="1:13" ht="16.5" hidden="1" thickBot="1">
      <c r="A72" s="54"/>
      <c r="B72" s="77" t="s">
        <v>42</v>
      </c>
      <c r="C72" s="65"/>
      <c r="D72" s="55"/>
      <c r="E72" s="56">
        <f>SUM(E69:E71)</f>
        <v>1404.648</v>
      </c>
      <c r="F72" s="57">
        <f>SUM(F69:F71)</f>
        <v>140.4648</v>
      </c>
      <c r="G72" s="58">
        <f>SUM(G69:G71)</f>
        <v>70.2324</v>
      </c>
      <c r="I72" s="93" t="s">
        <v>69</v>
      </c>
      <c r="J72" s="94"/>
      <c r="K72" s="138">
        <f>SUM(K69:K71)</f>
        <v>1404.648</v>
      </c>
      <c r="L72" s="138"/>
      <c r="M72" s="143">
        <f>K72</f>
        <v>1404.648</v>
      </c>
    </row>
    <row r="73" spans="11:13" ht="15">
      <c r="K73" s="87" t="e">
        <f>#REF!+#REF!</f>
        <v>#REF!</v>
      </c>
      <c r="L73" s="87"/>
      <c r="M73" s="134" t="e">
        <f>#REF!-#REF!</f>
        <v>#REF!</v>
      </c>
    </row>
    <row r="74" spans="1:7" ht="36.75" customHeight="1">
      <c r="A74" s="170" t="s">
        <v>74</v>
      </c>
      <c r="B74" s="170"/>
      <c r="C74" s="170"/>
      <c r="D74" s="170"/>
      <c r="E74" s="170"/>
      <c r="F74" s="170"/>
      <c r="G74" s="170"/>
    </row>
  </sheetData>
  <sheetProtection/>
  <mergeCells count="2">
    <mergeCell ref="D1:G1"/>
    <mergeCell ref="A74:G74"/>
  </mergeCells>
  <printOptions/>
  <pageMargins left="0.4330708661417323" right="0.03937007874015748" top="0.35433070866141736" bottom="0.15748031496062992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"Агрокомбинат "Приднепровский"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ИвановаИН</dc:creator>
  <cp:keywords/>
  <dc:description/>
  <cp:lastModifiedBy>uliana2</cp:lastModifiedBy>
  <cp:lastPrinted>2020-03-25T11:23:50Z</cp:lastPrinted>
  <dcterms:created xsi:type="dcterms:W3CDTF">2019-11-12T09:01:46Z</dcterms:created>
  <dcterms:modified xsi:type="dcterms:W3CDTF">2020-04-06T14:01:01Z</dcterms:modified>
  <cp:category/>
  <cp:version/>
  <cp:contentType/>
  <cp:contentStatus/>
</cp:coreProperties>
</file>